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11 Novembre 2025\"/>
    </mc:Choice>
  </mc:AlternateContent>
  <xr:revisionPtr revIDLastSave="0" documentId="13_ncr:1_{BA126BF4-8586-4242-A72F-FCE2B61BF06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24" r:id="rId8"/>
    <pivotCache cacheId="27" r:id="rId9"/>
    <pivotCache cacheId="30" r:id="rId10"/>
    <pivotCache cacheId="33" r:id="rId11"/>
    <pivotCache cacheId="36" r:id="rId12"/>
    <pivotCache cacheId="39" r:id="rId13"/>
    <pivotCache cacheId="42" r:id="rId14"/>
    <pivotCache cacheId="45" r:id="rId15"/>
    <pivotCache cacheId="48" r:id="rId16"/>
    <pivotCache cacheId="51" r:id="rId17"/>
    <pivotCache cacheId="54" r:id="rId18"/>
    <pivotCache cacheId="57" r:id="rId19"/>
    <pivotCache cacheId="60" r:id="rId20"/>
    <pivotCache cacheId="63" r:id="rId21"/>
    <pivotCache cacheId="66" r:id="rId22"/>
    <pivotCache cacheId="69" r:id="rId23"/>
    <pivotCache cacheId="72" r:id="rId24"/>
    <pivotCache cacheId="75" r:id="rId25"/>
    <pivotCache cacheId="78" r:id="rId26"/>
    <pivotCache cacheId="81" r:id="rId27"/>
    <pivotCache cacheId="84" r:id="rId28"/>
  </pivotCaches>
  <extLst>
    <ext xmlns:x14="http://schemas.microsoft.com/office/spreadsheetml/2009/9/main" uri="{876F7934-8845-4945-9796-88D515C7AA90}">
      <x14:pivotCaches>
        <pivotCache cacheId="21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U39" i="4" l="1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C1" i="8" l="1"/>
  <c r="A1" i="8"/>
  <c r="A1" i="4"/>
  <c r="C1" i="4"/>
  <c r="AS9" i="4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D5" i="1"/>
  <c r="D5" i="3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100" i="4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27" i="4"/>
  <c r="EM30" i="4"/>
  <c r="EM38" i="4"/>
  <c r="EM58" i="4"/>
  <c r="EM59" i="4"/>
  <c r="EM62" i="4"/>
  <c r="EM66" i="4"/>
  <c r="EM67" i="4"/>
  <c r="EM78" i="4"/>
  <c r="EM90" i="4"/>
  <c r="EM91" i="4"/>
  <c r="EM98" i="4"/>
  <c r="EM99" i="4"/>
  <c r="ES10" i="4"/>
  <c r="ES11" i="4"/>
  <c r="ES12" i="4"/>
  <c r="EM12" i="4" s="1"/>
  <c r="ES13" i="4"/>
  <c r="EM13" i="4" s="1"/>
  <c r="ES14" i="4"/>
  <c r="EM14" i="4" s="1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M22" i="4" s="1"/>
  <c r="ES23" i="4"/>
  <c r="EM23" i="4" s="1"/>
  <c r="ES24" i="4"/>
  <c r="EM24" i="4" s="1"/>
  <c r="ES25" i="4"/>
  <c r="EM25" i="4" s="1"/>
  <c r="ES26" i="4"/>
  <c r="EM26" i="4" s="1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M42" i="4" s="1"/>
  <c r="ES43" i="4"/>
  <c r="EM43" i="4" s="1"/>
  <c r="ES44" i="4"/>
  <c r="EM44" i="4" s="1"/>
  <c r="ES45" i="4"/>
  <c r="EM45" i="4" s="1"/>
  <c r="ES46" i="4"/>
  <c r="EM46" i="4" s="1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M70" i="4" s="1"/>
  <c r="ES71" i="4"/>
  <c r="EM71" i="4" s="1"/>
  <c r="ES72" i="4"/>
  <c r="EM72" i="4" s="1"/>
  <c r="ES73" i="4"/>
  <c r="EM73" i="4" s="1"/>
  <c r="ES74" i="4"/>
  <c r="EM74" i="4" s="1"/>
  <c r="ES75" i="4"/>
  <c r="EM75" i="4" s="1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M86" i="4" s="1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E98" i="4" s="1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3" i="4"/>
  <c r="DW37" i="4"/>
  <c r="DW53" i="4"/>
  <c r="DW54" i="4"/>
  <c r="DW61" i="4"/>
  <c r="DW65" i="4"/>
  <c r="DW81" i="4"/>
  <c r="DW85" i="4"/>
  <c r="DW86" i="4"/>
  <c r="DW93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DW38" i="4" s="1"/>
  <c r="EC39" i="4"/>
  <c r="DW39" i="4" s="1"/>
  <c r="EC40" i="4"/>
  <c r="DW40" i="4" s="1"/>
  <c r="EC41" i="4"/>
  <c r="DW41" i="4" s="1"/>
  <c r="EC42" i="4"/>
  <c r="DW42" i="4" s="1"/>
  <c r="EC43" i="4"/>
  <c r="DW43" i="4" s="1"/>
  <c r="EC44" i="4"/>
  <c r="DW44" i="4" s="1"/>
  <c r="EC45" i="4"/>
  <c r="DW45" i="4" s="1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DW75" i="4" s="1"/>
  <c r="EC76" i="4"/>
  <c r="DW76" i="4" s="1"/>
  <c r="EC77" i="4"/>
  <c r="DW77" i="4" s="1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DW97" i="4" s="1"/>
  <c r="EC98" i="4"/>
  <c r="DW98" i="4" s="1"/>
  <c r="EC99" i="4"/>
  <c r="DW99" i="4" s="1"/>
  <c r="EC100" i="4"/>
  <c r="DW100" i="4" s="1"/>
  <c r="DO48" i="4"/>
  <c r="DO56" i="4"/>
  <c r="DO59" i="4"/>
  <c r="DO66" i="4"/>
  <c r="DO67" i="4"/>
  <c r="DO68" i="4"/>
  <c r="DO70" i="4"/>
  <c r="DO71" i="4"/>
  <c r="DO72" i="4"/>
  <c r="DO86" i="4"/>
  <c r="DO87" i="4"/>
  <c r="DO88" i="4"/>
  <c r="DO91" i="4"/>
  <c r="DO92" i="4"/>
  <c r="DU40" i="4"/>
  <c r="DO40" i="4" s="1"/>
  <c r="DU41" i="4"/>
  <c r="DO41" i="4" s="1"/>
  <c r="DU42" i="4"/>
  <c r="DO42" i="4" s="1"/>
  <c r="DU43" i="4"/>
  <c r="DO43" i="4" s="1"/>
  <c r="DU44" i="4"/>
  <c r="DO44" i="4" s="1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U57" i="4"/>
  <c r="DO57" i="4" s="1"/>
  <c r="DU58" i="4"/>
  <c r="DO58" i="4" s="1"/>
  <c r="DU59" i="4"/>
  <c r="DU60" i="4"/>
  <c r="DO60" i="4" s="1"/>
  <c r="DU61" i="4"/>
  <c r="DO61" i="4" s="1"/>
  <c r="DU62" i="4"/>
  <c r="DO62" i="4" s="1"/>
  <c r="DU63" i="4"/>
  <c r="DO63" i="4" s="1"/>
  <c r="DU64" i="4"/>
  <c r="DO64" i="4" s="1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O80" i="4" s="1"/>
  <c r="DU81" i="4"/>
  <c r="DO81" i="4" s="1"/>
  <c r="DU82" i="4"/>
  <c r="DO82" i="4" s="1"/>
  <c r="DU83" i="4"/>
  <c r="DO83" i="4" s="1"/>
  <c r="DU84" i="4"/>
  <c r="DO84" i="4" s="1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O100" i="4" s="1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6" i="4"/>
  <c r="DG30" i="4"/>
  <c r="DG31" i="4"/>
  <c r="DG38" i="4"/>
  <c r="DG54" i="4"/>
  <c r="DG63" i="4"/>
  <c r="DG70" i="4"/>
  <c r="DG74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G22" i="4" s="1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G42" i="4" s="1"/>
  <c r="DM43" i="4"/>
  <c r="DG43" i="4" s="1"/>
  <c r="DM44" i="4"/>
  <c r="DG44" i="4" s="1"/>
  <c r="DM45" i="4"/>
  <c r="DG45" i="4" s="1"/>
  <c r="DM46" i="4"/>
  <c r="DG46" i="4" s="1"/>
  <c r="DM47" i="4"/>
  <c r="DG47" i="4" s="1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G62" i="4" s="1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100" i="4"/>
  <c r="CW94" i="4"/>
  <c r="CQ94" i="4" s="1"/>
  <c r="CW95" i="4"/>
  <c r="CW96" i="4"/>
  <c r="CQ96" i="4" s="1"/>
  <c r="CW97" i="4"/>
  <c r="CQ97" i="4" s="1"/>
  <c r="CW98" i="4"/>
  <c r="CQ98" i="4" s="1"/>
  <c r="CW99" i="4"/>
  <c r="CQ99" i="4" s="1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Q88" i="4" s="1"/>
  <c r="BW89" i="4"/>
  <c r="BQ89" i="4" s="1"/>
  <c r="BW90" i="4"/>
  <c r="BQ90" i="4" s="1"/>
  <c r="BW91" i="4"/>
  <c r="BQ91" i="4" s="1"/>
  <c r="BW92" i="4"/>
  <c r="BQ92" i="4" s="1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27" i="4"/>
  <c r="BI29" i="4"/>
  <c r="BI31" i="4"/>
  <c r="BI37" i="4"/>
  <c r="BI47" i="4"/>
  <c r="BI49" i="4"/>
  <c r="BI51" i="4"/>
  <c r="BI53" i="4"/>
  <c r="BI67" i="4"/>
  <c r="BI69" i="4"/>
  <c r="BI71" i="4"/>
  <c r="BI77" i="4"/>
  <c r="BI87" i="4"/>
  <c r="BI89" i="4"/>
  <c r="BI91" i="4"/>
  <c r="BI93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I17" i="4" s="1"/>
  <c r="BO18" i="4"/>
  <c r="BI18" i="4" s="1"/>
  <c r="BO19" i="4"/>
  <c r="BI19" i="4" s="1"/>
  <c r="BO20" i="4"/>
  <c r="BI20" i="4" s="1"/>
  <c r="BO21" i="4"/>
  <c r="BI21" i="4" s="1"/>
  <c r="BO22" i="4"/>
  <c r="BI22" i="4" s="1"/>
  <c r="BO23" i="4"/>
  <c r="BI23" i="4" s="1"/>
  <c r="BO24" i="4"/>
  <c r="BI24" i="4" s="1"/>
  <c r="BO25" i="4"/>
  <c r="BI25" i="4" s="1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I55" i="4" s="1"/>
  <c r="BO56" i="4"/>
  <c r="BI56" i="4" s="1"/>
  <c r="BO57" i="4"/>
  <c r="BI57" i="4" s="1"/>
  <c r="BO58" i="4"/>
  <c r="BI58" i="4" s="1"/>
  <c r="BO59" i="4"/>
  <c r="BI59" i="4" s="1"/>
  <c r="BO60" i="4"/>
  <c r="BI60" i="4" s="1"/>
  <c r="BO61" i="4"/>
  <c r="BI61" i="4" s="1"/>
  <c r="BO62" i="4"/>
  <c r="BI62" i="4" s="1"/>
  <c r="BO63" i="4"/>
  <c r="BI63" i="4" s="1"/>
  <c r="BO64" i="4"/>
  <c r="BI64" i="4" s="1"/>
  <c r="BO65" i="4"/>
  <c r="BI65" i="4" s="1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I95" i="4" s="1"/>
  <c r="BO96" i="4"/>
  <c r="BI96" i="4" s="1"/>
  <c r="BO97" i="4"/>
  <c r="BI97" i="4" s="1"/>
  <c r="BO98" i="4"/>
  <c r="BI98" i="4" s="1"/>
  <c r="BO99" i="4"/>
  <c r="BI99" i="4" s="1"/>
  <c r="BO100" i="4"/>
  <c r="BI100" i="4" s="1"/>
  <c r="BA79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41" i="4"/>
  <c r="AS43" i="4"/>
  <c r="AS45" i="4"/>
  <c r="AS47" i="4"/>
  <c r="AS51" i="4"/>
  <c r="AS63" i="4"/>
  <c r="AS65" i="4"/>
  <c r="AS71" i="4"/>
  <c r="AS73" i="4"/>
  <c r="AS81" i="4"/>
  <c r="AS83" i="4"/>
  <c r="AS85" i="4"/>
  <c r="AS87" i="4"/>
  <c r="AS91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S49" i="4" s="1"/>
  <c r="AY50" i="4"/>
  <c r="AS50" i="4" s="1"/>
  <c r="AY51" i="4"/>
  <c r="AY52" i="4"/>
  <c r="AS52" i="4" s="1"/>
  <c r="AY53" i="4"/>
  <c r="AS53" i="4" s="1"/>
  <c r="AY54" i="4"/>
  <c r="AS54" i="4" s="1"/>
  <c r="AY55" i="4"/>
  <c r="AS55" i="4" s="1"/>
  <c r="AY56" i="4"/>
  <c r="AS56" i="4" s="1"/>
  <c r="AY57" i="4"/>
  <c r="AS57" i="4" s="1"/>
  <c r="AY58" i="4"/>
  <c r="AS58" i="4" s="1"/>
  <c r="AY59" i="4"/>
  <c r="AS59" i="4" s="1"/>
  <c r="AY60" i="4"/>
  <c r="AS60" i="4" s="1"/>
  <c r="AY61" i="4"/>
  <c r="AS61" i="4" s="1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S89" i="4" s="1"/>
  <c r="AY90" i="4"/>
  <c r="AS90" i="4" s="1"/>
  <c r="AY91" i="4"/>
  <c r="AY92" i="4"/>
  <c r="AS92" i="4" s="1"/>
  <c r="AY93" i="4"/>
  <c r="AS93" i="4" s="1"/>
  <c r="AY94" i="4"/>
  <c r="AS94" i="4" s="1"/>
  <c r="AY95" i="4"/>
  <c r="AS95" i="4" s="1"/>
  <c r="AY96" i="4"/>
  <c r="AS96" i="4" s="1"/>
  <c r="AY97" i="4"/>
  <c r="AS97" i="4" s="1"/>
  <c r="AY98" i="4"/>
  <c r="AS98" i="4" s="1"/>
  <c r="AY99" i="4"/>
  <c r="AS99" i="4" s="1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50" i="4"/>
  <c r="AK52" i="4"/>
  <c r="AK60" i="4"/>
  <c r="AK62" i="4"/>
  <c r="AK70" i="4"/>
  <c r="AK72" i="4"/>
  <c r="AK74" i="4"/>
  <c r="AK76" i="4"/>
  <c r="AK78" i="4"/>
  <c r="AK80" i="4"/>
  <c r="AK82" i="4"/>
  <c r="AK84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60" i="4"/>
  <c r="AC84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C36" i="4" s="1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C52" i="4" s="1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C76" i="4" s="1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3" i="4"/>
  <c r="M95" i="4"/>
  <c r="M97" i="4"/>
  <c r="M99" i="4"/>
  <c r="S88" i="4"/>
  <c r="S89" i="4"/>
  <c r="S90" i="4"/>
  <c r="S91" i="4"/>
  <c r="M91" i="4" s="1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E85" i="4" s="1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45" i="4" l="1"/>
  <c r="M90" i="4"/>
  <c r="D45" i="6"/>
  <c r="C42" i="6"/>
  <c r="B41" i="3" s="1"/>
  <c r="B46" i="6"/>
  <c r="A45" i="3" s="1"/>
  <c r="F42" i="6"/>
  <c r="E46" i="6"/>
  <c r="D45" i="3" s="1"/>
  <c r="D43" i="6"/>
  <c r="C42" i="3" s="1"/>
  <c r="C47" i="6"/>
  <c r="B46" i="3" s="1"/>
  <c r="B44" i="6"/>
  <c r="A43" i="3" s="1"/>
  <c r="F47" i="6"/>
  <c r="E46" i="3" s="1"/>
  <c r="E44" i="6"/>
  <c r="D43" i="3" s="1"/>
  <c r="C45" i="6"/>
  <c r="B42" i="6"/>
  <c r="A41" i="3" s="1"/>
  <c r="F45" i="6"/>
  <c r="E44" i="3" s="1"/>
  <c r="E42" i="6"/>
  <c r="D41" i="3" s="1"/>
  <c r="D46" i="6"/>
  <c r="C45" i="3" s="1"/>
  <c r="C43" i="6"/>
  <c r="B42" i="3" s="1"/>
  <c r="B43" i="6"/>
  <c r="A42" i="3" s="1"/>
  <c r="E43" i="6"/>
  <c r="D42" i="3" s="1"/>
  <c r="C44" i="6"/>
  <c r="B47" i="6"/>
  <c r="F43" i="6"/>
  <c r="E42" i="3" s="1"/>
  <c r="E47" i="6"/>
  <c r="D44" i="6"/>
  <c r="B45" i="6"/>
  <c r="A44" i="3" s="1"/>
  <c r="E45" i="6"/>
  <c r="D44" i="3" s="1"/>
  <c r="D42" i="6"/>
  <c r="C41" i="3" s="1"/>
  <c r="C46" i="6"/>
  <c r="B45" i="3" s="1"/>
  <c r="F46" i="6"/>
  <c r="E45" i="3" s="1"/>
  <c r="D47" i="6"/>
  <c r="C46" i="3" s="1"/>
  <c r="F44" i="6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A165" i="3" s="1"/>
  <c r="B181" i="6"/>
  <c r="A180" i="3" s="1"/>
  <c r="B165" i="6"/>
  <c r="A164" i="3" s="1"/>
  <c r="B184" i="6"/>
  <c r="A183" i="3" s="1"/>
  <c r="B168" i="6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A144" i="3" s="1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A141" i="3" s="1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A154" i="3" s="1"/>
  <c r="B139" i="6"/>
  <c r="A138" i="3" s="1"/>
  <c r="B123" i="6"/>
  <c r="A122" i="3" s="1"/>
  <c r="B150" i="6"/>
  <c r="A149" i="3" s="1"/>
  <c r="B134" i="6"/>
  <c r="A133" i="3" s="1"/>
  <c r="C43" i="3"/>
  <c r="E41" i="3"/>
  <c r="D46" i="3"/>
  <c r="B44" i="3"/>
  <c r="E43" i="3"/>
  <c r="C44" i="3"/>
  <c r="B43" i="3"/>
  <c r="A46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A56" i="3" s="1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71" i="3"/>
  <c r="A167" i="3"/>
  <c r="A159" i="3"/>
  <c r="A126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0" i="1" s="1"/>
  <c r="E42" i="5"/>
  <c r="D41" i="5"/>
  <c r="E41" i="5"/>
  <c r="D40" i="1" s="1"/>
  <c r="F42" i="5"/>
  <c r="B41" i="5"/>
  <c r="A40" i="1" s="1"/>
  <c r="D42" i="5"/>
  <c r="C41" i="1" s="1"/>
  <c r="C42" i="5"/>
  <c r="B41" i="1" s="1"/>
  <c r="B42" i="5"/>
  <c r="A41" i="1" s="1"/>
  <c r="F48" i="6"/>
  <c r="E47" i="3" s="1"/>
  <c r="D48" i="6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A22" i="3" s="1"/>
  <c r="B38" i="6"/>
  <c r="A37" i="3" s="1"/>
  <c r="B22" i="6"/>
  <c r="A21" i="3" s="1"/>
  <c r="B37" i="6"/>
  <c r="A36" i="3" s="1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A33" i="3" s="1"/>
  <c r="B18" i="6"/>
  <c r="A17" i="3" s="1"/>
  <c r="B33" i="6"/>
  <c r="A32" i="3" s="1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A13" i="3" s="1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A34" i="1" s="1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A64" i="1" s="1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A72" i="1" s="1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A63" i="1" s="1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A45" i="1" s="1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A54" i="1" s="1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A164" i="1" s="1"/>
  <c r="B149" i="5"/>
  <c r="B164" i="5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A143" i="1" s="1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A151" i="1" s="1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B117" i="5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B128" i="5"/>
  <c r="B112" i="5"/>
  <c r="A111" i="1" s="1"/>
  <c r="B127" i="5"/>
  <c r="A126" i="1" s="1"/>
  <c r="B111" i="5"/>
  <c r="A110" i="1" s="1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E41" i="1"/>
  <c r="B40" i="1"/>
  <c r="D41" i="1"/>
  <c r="C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9" i="3"/>
  <c r="A148" i="1"/>
  <c r="A163" i="1"/>
  <c r="A154" i="1"/>
  <c r="E118" i="6"/>
  <c r="D117" i="3" s="1"/>
  <c r="C118" i="6"/>
  <c r="B117" i="3" s="1"/>
  <c r="A116" i="1"/>
  <c r="A132" i="1"/>
  <c r="A112" i="1"/>
  <c r="A122" i="1"/>
  <c r="A127" i="1"/>
  <c r="A138" i="1"/>
  <c r="A89" i="1"/>
  <c r="A58" i="1"/>
  <c r="A56" i="1"/>
  <c r="A17" i="1"/>
  <c r="A16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C47" i="3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,[DIM_DateEnregistrement].[Enregistrement_Mois].&amp;[03],[DIM_DateEnregistrement].[Enregistrement_Mois].&amp;[04],[DIM_DateEnregistrement].[Enregistrement_Mois].&amp;[05],[DIM_DateEnregistrement].[Enregistrement_Mois].&amp;[06],[DIM_DateEnregistrement].[Enregistrement_Mois].&amp;[07],[DIM_DateEnregistrement].[Enregistrement_Mois].&amp;[08],[DIM_DateEnregistrement].[Enregistrement_Mois].&amp;[09],[DIM_DateEnregistrement].[Enregistrement_Mois].&amp;[10],[DIM_DateEnregistrement].[Enregistrement_Mois].&amp;[11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<sst xmlns="http://schemas.openxmlformats.org/spreadsheetml/2006/main" count="2202" uniqueCount="467">
  <si>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</si>
  <si>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</si>
  <si>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</si>
  <si>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</si>
  <si>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</si>
  <si>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</si>
  <si>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</si>
  <si>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</si>
  <si>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</si>
  <si>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</si>
  <si>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</si>
  <si>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</si>
  <si>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</si>
  <si>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</si>
  <si>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</si>
  <si>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</si>
  <si>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</si>
  <si>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</si>
  <si>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</si>
  <si>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</si>
  <si>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</si>
  <si>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</si>
  <si>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</si>
  <si>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</si>
  <si>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</si>
  <si>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</si>
  <si>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</si>
  <si>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</si>
  <si>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</si>
  <si>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</si>
  <si>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</si>
  <si>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</si>
  <si>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</si>
  <si>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</si>
  <si>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</si>
  <si>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</si>
  <si>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</si>
  <si>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</si>
  <si>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</si>
  <si>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</si>
  <si>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</si>
  <si>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</si>
  <si>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</si>
  <si>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</si>
  <si>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</si>
  <si>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</si>
  <si>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</si>
  <si>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</si>
  <si>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</si>
  <si>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</si>
  <si>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</si>
  <si>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</si>
  <si>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</si>
  <si>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</si>
  <si>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</si>
  <si>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</si>
  <si>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</si>
  <si>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</si>
  <si>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</si>
  <si>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</si>
  <si>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</si>
  <si>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</si>
  <si>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</si>
  <si>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</si>
  <si>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</si>
  <si>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</si>
  <si>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</si>
  <si>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</si>
  <si>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</si>
  <si>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</si>
  <si>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</si>
  <si>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</si>
  <si>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</si>
  <si>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</si>
  <si>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</si>
  <si>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</si>
  <si>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</si>
  <si>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</si>
  <si>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</si>
  <si>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</si>
  <si>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</si>
  <si>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</si>
  <si>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</si>
  <si>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</si>
  <si>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</si>
  <si>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</si>
  <si>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</si>
  <si>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</si>
  <si>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</si>
  <si>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</si>
  <si>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</si>
  <si>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</si>
  <si>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</si>
  <si>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</si>
  <si>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</si>
  <si>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</si>
  <si>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</si>
  <si>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</si>
  <si>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</si>
  <si>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</si>
  <si>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</si>
  <si>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</si>
  <si>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</si>
  <si>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</si>
  <si>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</si>
  <si>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</si>
  <si>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</si>
  <si>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</si>
  <si>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</si>
  <si>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</si>
  <si>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</si>
  <si>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</si>
  <si>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</si>
  <si>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</si>
  <si>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</si>
  <si>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</si>
  <si>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</si>
  <si>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</si>
  <si>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</si>
  <si>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</si>
  <si>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</si>
  <si>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</si>
  <si>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</si>
  <si>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</si>
  <si>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</si>
  <si>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</si>
  <si>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</si>
  <si>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</si>
  <si>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</si>
  <si>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</si>
  <si>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</si>
  <si>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</si>
  <si>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</si>
  <si>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</si>
  <si>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</si>
  <si>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</si>
  <si>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</si>
  <si>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</si>
  <si>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</si>
  <si>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</si>
  <si>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</si>
  <si>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</si>
  <si>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</si>
  <si>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</si>
  <si>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</si>
  <si>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</si>
  <si>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</si>
  <si>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</si>
  <si>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</si>
  <si>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</si>
  <si>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</si>
  <si>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</si>
  <si>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</si>
  <si>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</si>
  <si>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</si>
  <si>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</si>
  <si>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</si>
  <si>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</si>
  <si>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</si>
  <si>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</si>
  <si>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</si>
  <si>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</si>
  <si>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</si>
  <si>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</si>
  <si>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</si>
  <si>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</si>
  <si>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</si>
  <si>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</si>
  <si>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</si>
  <si>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</si>
  <si>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</si>
  <si>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</si>
  <si>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</si>
  <si>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</si>
  <si>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</si>
  <si>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</si>
  <si>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</si>
  <si>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</si>
  <si>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</si>
  <si>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</si>
  <si>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</si>
  <si>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</si>
  <si>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</si>
  <si>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</si>
  <si>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</si>
  <si>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</si>
  <si>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</si>
  <si>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</si>
  <si>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</si>
  <si>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</si>
  <si>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</si>
  <si>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</si>
  <si>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</si>
  <si>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</si>
  <si>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</si>
  <si>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</si>
  <si>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</si>
  <si>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</si>
  <si>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</si>
  <si>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</si>
  <si>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</si>
  <si>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</si>
  <si>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</si>
  <si>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</si>
  <si>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</si>
  <si>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</si>
  <si>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</si>
  <si>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</si>
  <si>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</si>
  <si>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</si>
  <si>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</si>
  <si>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</si>
  <si>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</si>
  <si>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2024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</si>
  <si>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</si>
  <si>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</si>
  <si>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</si>
  <si>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</si>
  <si>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</si>
  <si>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</si>
  <si>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</si>
  <si>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</si>
  <si>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</si>
  <si>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</si>
  <si>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</si>
  <si>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</si>
  <si>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</si>
  <si>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</si>
  <si>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</si>
  <si>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</si>
  <si>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</si>
  <si>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</si>
  <si>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</si>
  <si>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</si>
  <si>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</si>
  <si>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</si>
  <si>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</si>
  <si>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</si>
  <si>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</si>
  <si>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</si>
  <si>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</si>
  <si>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</si>
  <si>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</si>
  <si>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</si>
  <si>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</si>
  <si>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</si>
  <si>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</si>
  <si>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</si>
  <si>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</si>
  <si>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</si>
  <si>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</si>
  <si>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</si>
  <si>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</si>
  <si>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</si>
  <si>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</si>
  <si>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</si>
  <si>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</si>
  <si>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</si>
  <si>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</si>
  <si>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</si>
  <si>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</si>
  <si>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</si>
  <si>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</si>
  <si>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</si>
  <si>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</si>
  <si>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</si>
  <si>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</si>
  <si>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</si>
  <si>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</si>
  <si>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</si>
  <si>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</si>
  <si>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</si>
  <si>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</si>
  <si>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</si>
  <si>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</si>
  <si>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</si>
  <si>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</si>
  <si>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</si>
  <si>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</si>
  <si>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</si>
  <si>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</si>
  <si>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</si>
  <si>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</si>
  <si>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</si>
  <si>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</si>
  <si>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</si>
  <si>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</si>
  <si>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</si>
  <si>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</si>
  <si>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</si>
  <si>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</si>
  <si>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</si>
  <si>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</si>
  <si>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</si>
  <si>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</si>
  <si>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</si>
  <si>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</si>
  <si>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</si>
  <si>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</si>
  <si>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</si>
  <si>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</si>
  <si>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</si>
  <si>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</si>
  <si>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</si>
  <si>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</si>
  <si>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</si>
  <si>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</si>
  <si>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</si>
  <si>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</si>
  <si>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</si>
  <si>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</si>
  <si>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</si>
  <si>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</si>
  <si>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</si>
  <si>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</si>
  <si>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</si>
  <si>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</si>
  <si>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</si>
  <si>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</si>
  <si>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</si>
  <si>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</si>
  <si>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</si>
  <si>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</si>
  <si>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</si>
  <si>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</si>
  <si>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</si>
  <si>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</si>
  <si>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</si>
  <si>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</si>
  <si>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</si>
  <si>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</si>
  <si>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</si>
  <si>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</si>
  <si>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</si>
  <si>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</si>
  <si>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</si>
  <si>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</si>
  <si>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</si>
  <si>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</si>
  <si>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</si>
  <si>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</si>
  <si>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</si>
  <si>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</si>
  <si>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</si>
  <si>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</si>
  <si>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</si>
  <si>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</si>
  <si>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</si>
  <si>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</si>
  <si>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</si>
  <si>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</si>
  <si>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</si>
  <si>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</si>
  <si>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</si>
  <si>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</si>
  <si>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</si>
  <si>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</si>
  <si>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</si>
  <si>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</si>
  <si>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</si>
  <si>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</si>
  <si>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</si>
  <si>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</si>
  <si>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</si>
  <si>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</si>
  <si>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</si>
  <si>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</si>
  <si>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</si>
  <si>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</si>
  <si>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</si>
  <si>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</si>
  <si>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</si>
  <si>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</si>
  <si>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</si>
  <si>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</si>
  <si>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</si>
  <si>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</si>
  <si>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</si>
  <si>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</si>
  <si>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</si>
  <si>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</si>
  <si>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</si>
  <si>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</si>
  <si>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</si>
  <si>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</si>
  <si>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</si>
  <si>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</si>
  <si>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</si>
  <si>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</si>
  <si>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</si>
  <si>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</si>
  <si>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</si>
  <si>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</si>
  <si>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</si>
  <si>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</si>
  <si>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</si>
  <si>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</si>
  <si>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</si>
  <si>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</si>
  <si>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</si>
  <si>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</si>
  <si>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</si>
  <si>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</si>
  <si>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</si>
  <si>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</si>
  <si>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</si>
  <si>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</si>
  <si>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</si>
  <si>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</si>
  <si>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</si>
  <si>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</si>
  <si>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</si>
  <si>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</si>
  <si>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</si>
  <si>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</si>
  <si>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</si>
  <si>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</si>
  <si>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</si>
  <si>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</si>
  <si>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</si>
  <si>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</si>
  <si>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</si>
  <si>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</si>
  <si>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</si>
  <si>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</si>
  <si>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</si>
  <si>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</si>
  <si>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</si>
  <si>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</si>
  <si>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</si>
  <si>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</si>
  <si>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</si>
  <si>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</si>
  <si>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</si>
  <si>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</si>
  <si>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</si>
  <si>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</si>
  <si>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</si>
  <si>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</si>
  <si>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</si>
  <si>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</si>
  <si>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</si>
  <si>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</si>
  <si>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</si>
  <si>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</si>
  <si>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</si>
  <si>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</si>
  <si>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</si>
  <si>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</si>
  <si>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</si>
  <si>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</si>
  <si>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</si>
  <si>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</si>
  <si>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</si>
  <si>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</si>
  <si>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(Plusieurs éléments)</t>
  </si>
  <si>
    <t>02</t>
  </si>
  <si>
    <t>03</t>
  </si>
  <si>
    <t>04</t>
  </si>
  <si>
    <t>05</t>
  </si>
  <si>
    <t>06</t>
  </si>
  <si>
    <t>Fruits rouges (fraises, framboises, myrtilles....)</t>
  </si>
  <si>
    <t>07</t>
  </si>
  <si>
    <t>08</t>
  </si>
  <si>
    <t>09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</si>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</sst>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12037039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1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65509259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83796295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98495373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02777777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07060187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4" level="1">
      <sharedItems count="11">
        <s v="[DIM_DateEnregistrement].[Enregistrement_Mois].&amp;[01]" c="01"/>
        <s v="[DIM_DateEnregistrement].[Enregistrement_Mois].&amp;[02]" c="02"/>
        <s v="[DIM_DateEnregistrement].[Enregistrement_Mois].&amp;[03]" c="03"/>
        <s v="[DIM_DateEnregistrement].[Enregistrement_Mois].&amp;[04]" c="04"/>
        <s v="[DIM_DateEnregistrement].[Enregistrement_Mois].&amp;[05]" c="05"/>
        <s v="[DIM_DateEnregistrement].[Enregistrement_Mois].&amp;[06]" c="06"/>
        <s v="[DIM_DateEnregistrement].[Enregistrement_Mois].&amp;[07]" c="07"/>
        <s v="[DIM_DateEnregistrement].[Enregistrement_Mois].&amp;[08]" c="08"/>
        <s v="[DIM_DateEnregistrement].[Enregistrement_Mois].&amp;[09]" c="09"/>
        <s v="[DIM_DateEnregistrement].[Enregistrement_Mois].&amp;[10]" c="10"/>
        <s v="[DIM_DateEnregistrement].[Enregistrement_Mois].&amp;[11]" c="11"/>
      </sharedItems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11805552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32175927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46990744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61805554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7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76967595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16087965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91550928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5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996180554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561.653469097226" backgroundQuery="1" createdVersion="3" refreshedVersion="6" minRefreshableVersion="3" recordCount="0" supportSubquery="1" supportAdvancedDrill="1" xr:uid="{00000000-000A-0000-FFFF-FFFF8B000000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129870209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20601853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25000002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8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29282405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0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rgarines et matiéres grasses (produits bruts)]" c="Margarines et matiéres grasses (produits bruts)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3333333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37731479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9">
        <s v="[DIM_Article].[Ar_NPR_LIB].&amp;[Autres produits énergétiques]" c="Autres produits énergétiques"/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 brute de pétrole]" c="Huile brute de pétrole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4201389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014.619861226849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2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2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3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2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2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2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2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2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2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2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2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2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2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2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2" unbalanced="0"/>
    <cacheHierarchy uniqueName="[DIM_Article].[Ar_GU_ID]" caption="Ar_GU_ID" attribute="1" defaultMemberUniqueName="[DIM_Article].[Ar_GU_ID].[All]" allUniqueName="[DIM_Article].[Ar_GU_ID].[All]" dimensionUniqueName="[DIM_Article]" displayFolder="" count="2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2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2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2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2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2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2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2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2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2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2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2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2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2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2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2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2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2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2" unbalanced="0"/>
    <cacheHierarchy uniqueName="[DIM_Article].[Ar_NPR_ID]" caption="Ar_NPR_ID" attribute="1" defaultMemberUniqueName="[DIM_Article].[Ar_NPR_ID].[All]" allUniqueName="[DIM_Article].[Ar_NPR_ID].[All]" dimensionUniqueName="[DIM_Article]" displayFolder="" count="2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2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2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2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2" unbalanced="0"/>
    <cacheHierarchy uniqueName="[DIM_Article].[Ar_SH_ID]" caption="Ar_SH_ID" attribute="1" defaultMemberUniqueName="[DIM_Article].[Ar_SH_ID].[All]" allUniqueName="[DIM_Article].[Ar_SH_ID].[All]" dimensionUniqueName="[DIM_Article]" displayFolder="" count="2" unbalanced="0"/>
    <cacheHierarchy uniqueName="[DIM_Article].[Ar_SH_LIB]" caption="Ar_SH_LIB" attribute="1" defaultMemberUniqueName="[DIM_Article].[Ar_SH_LIB].[All]" allUniqueName="[DIM_Article].[Ar_SH_LIB].[All]" dimensionUniqueName="[DIM_Article]" displayFolder="" count="2" unbalanced="0"/>
    <cacheHierarchy uniqueName="[DIM_Article].[Ar_SH4_ID]" caption="Ar_SH4_ID" attribute="1" defaultMemberUniqueName="[DIM_Article].[Ar_SH4_ID].[All]" allUniqueName="[DIM_Article].[Ar_SH4_ID].[All]" dimensionUniqueName="[DIM_Article]" displayFolder="" count="2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2" unbalanced="0"/>
    <cacheHierarchy uniqueName="[DIM_Article].[Ar_SH6_ID]" caption="Ar_SH6_ID" attribute="1" defaultMemberUniqueName="[DIM_Article].[Ar_SH6_ID].[All]" allUniqueName="[DIM_Article].[Ar_SH6_ID].[All]" dimensionUniqueName="[DIM_Article]" displayFolder="" count="2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2" unbalanced="0"/>
    <cacheHierarchy uniqueName="[DIM_Article].[Ar_UC_LIB]" caption="Ar_UC_LIB" attribute="1" defaultMemberUniqueName="[DIM_Article].[Ar_UC_LIB].[All]" allUniqueName="[DIM_Article].[Ar_UC_LIB].[All]" dimensionUniqueName="[DIM_Article]" displayFolder="" count="2" unbalanced="0"/>
    <cacheHierarchy uniqueName="[DIM_Article].[CTCI]" caption="CTCI" defaultMemberUniqueName="[DIM_Article].[CTCI].[All]" allUniqueName="[DIM_Article].[CTCI].[All]" dimensionUniqueName="[DIM_Article]" displayFolder="" count="9" unbalanced="0"/>
    <cacheHierarchy uniqueName="[DIM_Article].[NCN]" caption="NCN" defaultMemberUniqueName="[DIM_Article].[NCN].[All]" allUniqueName="[DIM_Article].[NCN].[All]" dimensionUniqueName="[DIM_Article]" displayFolder="" count="9" unbalanced="0"/>
    <cacheHierarchy uniqueName="[DIM_Article].[NMP]" caption="NMP" defaultMemberUniqueName="[DIM_Article].[NMP].[All]" allUniqueName="[DIM_Article].[NMP].[All]" dimensionUniqueName="[DIM_Article]" displayFolder="" count="15" unbalanced="0"/>
    <cacheHierarchy uniqueName="[DIM_Article].[NPR]" caption="NPR" defaultMemberUniqueName="[DIM_Article].[NPR].[All]" allUniqueName="[DIM_Article].[NPR].[All]" dimensionUniqueName="[DIM_Article]" displayFolder="" count="7" unbalanced="0"/>
    <cacheHierarchy uniqueName="[DIM_Article].[PRO]" caption="PRO" defaultMemberUniqueName="[DIM_Article].[PRO].[All]" allUniqueName="[DIM_Article].[PRO].[All]" dimensionUniqueName="[DIM_Article]" displayFolder="" count="5" unbalanced="0"/>
    <cacheHierarchy uniqueName="[DIM_Article].[SH]" caption="SH" defaultMemberUniqueName="[DIM_Article].[SH].[All]" allUniqueName="[DIM_Article].[SH].[All]" dimensionUniqueName="[DIM_Article]" displayFolder="" count="13" unbalanced="0"/>
    <cacheHierarchy uniqueName="[DIM_ASP].[ASP_ID]" caption="ASP_ID" attribute="1" defaultMemberUniqueName="[DIM_ASP].[ASP_ID].[All]" allUniqueName="[DIM_ASP].[ASP_ID].[All]" dimensionUniqueName="[DIM_ASP]" displayFolder="" count="2" unbalanced="0"/>
    <cacheHierarchy uniqueName="[DIM_ASP].[ASP_Lib]" caption="ASP_Lib" attribute="1" defaultMemberUniqueName="[DIM_ASP].[ASP_Lib].[All]" allUniqueName="[DIM_ASP].[ASP_Lib].[All]" dimensionUniqueName="[DIM_ASP]" displayFolder="" count="2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2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2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2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2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5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2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2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2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2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2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2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2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2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2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2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2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2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2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2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2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2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2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2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2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2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2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2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5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2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2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2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2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2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2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2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2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2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2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2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2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2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2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2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2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2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2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2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2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2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2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2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2" unbalanced="0"/>
    <cacheHierarchy uniqueName="[DIM_FluxG].[FG_Sens_ID]" caption="FG_Sens_ID" attribute="1" defaultMemberUniqueName="[DIM_FluxG].[FG_Sens_ID].[All]" allUniqueName="[DIM_FluxG].[FG_Sens_ID].[All]" dimensionUniqueName="[DIM_FluxG]" displayFolder="" count="2" unbalanced="0"/>
    <cacheHierarchy uniqueName="[DIM_FluxG].[FG_Sens_LIB]" caption="FG_Sens_LIB" attribute="1" defaultMemberUniqueName="[DIM_FluxG].[FG_Sens_LIB].[All]" allUniqueName="[DIM_FluxG].[FG_Sens_LIB].[All]" dimensionUniqueName="[DIM_FluxG]" displayFolder="" count="2" unbalanced="0"/>
    <cacheHierarchy uniqueName="[DIM_FluxG].[FluxG]" caption="FluxG" defaultMemberUniqueName="[DIM_FluxG].[FluxG].[All]" allUniqueName="[DIM_FluxG].[FluxG].[All]" dimensionUniqueName="[DIM_FluxG]" displayFolder="" count="5" unbalanced="0"/>
    <cacheHierarchy uniqueName="[DIM_FluxS].[FluxS]" caption="FluxS" defaultMemberUniqueName="[DIM_FluxS].[FluxS].[All]" allUniqueName="[DIM_FluxS].[FluxS].[All]" dimensionUniqueName="[DIM_FluxS]" displayFolder="" count="5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2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2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2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2" unbalanced="0"/>
    <cacheHierarchy uniqueName="[DIM_FluxS].[FS_Sens_ID]" caption="FS_Sens_ID" attribute="1" defaultMemberUniqueName="[DIM_FluxS].[FS_Sens_ID].[All]" allUniqueName="[DIM_FluxS].[FS_Sens_ID].[All]" dimensionUniqueName="[DIM_FluxS]" displayFolder="" count="2" unbalanced="0"/>
    <cacheHierarchy uniqueName="[DIM_FluxS].[FS_Sens_LIB]" caption="FS_Sens_LIB" attribute="1" defaultMemberUniqueName="[DIM_FluxS].[FS_Sens_LIB].[All]" allUniqueName="[DIM_FluxS].[FS_Sens_LIB].[All]" dimensionUniqueName="[DIM_FluxS]" displayFolder="" count="2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2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2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2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2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2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2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2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2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2" unbalanced="0"/>
    <cacheHierarchy uniqueName="[DIM_Operateur].[O_RC_ID]" caption="O_RC_ID" attribute="1" defaultMemberUniqueName="[DIM_Operateur].[O_RC_ID].[All]" allUniqueName="[DIM_Operateur].[O_RC_ID].[All]" dimensionUniqueName="[DIM_Operateur]" displayFolder="" count="2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2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2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2" unbalanced="0"/>
    <cacheHierarchy uniqueName="[DIM_Operateur].[Opérateur]" caption="Opérateur" defaultMemberUniqueName="[DIM_Operateur].[Opérateur].[All]" allUniqueName="[DIM_Operateur].[Opérateur].[All]" dimensionUniqueName="[DIM_Operateur]" displayFolder="" count="7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2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2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2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2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5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2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2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2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2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2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2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2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5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2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2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2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5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2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2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2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2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2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2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2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5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2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2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2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2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5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2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2" unbalanced="0"/>
    <cacheHierarchy uniqueName="[DIM_Sens].[S_Sens_ID]" caption="S_Sens_ID" attribute="1" defaultMemberUniqueName="[DIM_Sens].[S_Sens_ID].[All]" allUniqueName="[DIM_Sens].[S_Sens_ID].[All]" dimensionUniqueName="[DIM_Sens]" displayFolder="" count="2" unbalanced="0"/>
    <cacheHierarchy uniqueName="[DIM_Sens].[S_Sens_Lib]" caption="S_Sens_Lib" attribute="1" defaultMemberUniqueName="[DIM_Sens].[S_Sens_Lib].[All]" allUniqueName="[DIM_Sens].[S_Sens_Lib].[All]" dimensionUniqueName="[DIM_Sens]" displayFolder="" count="2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2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2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2" unbalanced="0" hidden="1"/>
    <cacheHierarchy uniqueName="[DIM_ASP].[PK_ASP]" caption="PK_ASP" attribute="1" keyAttribute="1" defaultMemberUniqueName="[DIM_ASP].[PK_ASP].[All]" allUniqueName="[DIM_ASP].[PK_ASP].[All]" dimensionUniqueName="[DIM_ASP]" displayFolder="" count="2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2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2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2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2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2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2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2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2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2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2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2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2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2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2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2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2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9" cacheId="8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58"/>
    </i>
    <i r="1">
      <x v="6"/>
    </i>
    <i r="1">
      <x v="51"/>
    </i>
    <i r="1">
      <x v="29"/>
    </i>
    <i r="1">
      <x v="42"/>
    </i>
    <i r="1">
      <x v="76"/>
    </i>
    <i r="1">
      <x v="15"/>
    </i>
    <i r="1">
      <x v="63"/>
    </i>
    <i r="1">
      <x v="3"/>
    </i>
    <i r="1">
      <x v="36"/>
    </i>
    <i r="1">
      <x v="17"/>
    </i>
    <i r="1">
      <x v="34"/>
    </i>
    <i r="1">
      <x v="73"/>
    </i>
    <i r="1">
      <x v="1"/>
    </i>
    <i r="1">
      <x v="40"/>
    </i>
    <i r="1">
      <x v="41"/>
    </i>
    <i r="1">
      <x v="45"/>
    </i>
    <i r="1">
      <x v="20"/>
    </i>
    <i r="1">
      <x v="69"/>
    </i>
    <i r="1">
      <x v="7"/>
    </i>
    <i r="1">
      <x v="33"/>
    </i>
    <i r="1">
      <x v="52"/>
    </i>
    <i r="1">
      <x v="70"/>
    </i>
    <i r="1">
      <x v="47"/>
    </i>
    <i r="1">
      <x v="25"/>
    </i>
    <i r="1">
      <x v="62"/>
    </i>
    <i r="1">
      <x v="5"/>
    </i>
    <i r="1">
      <x v="53"/>
    </i>
    <i r="1">
      <x v="50"/>
    </i>
    <i r="1">
      <x v="44"/>
    </i>
    <i r="1">
      <x v="65"/>
    </i>
    <i r="1">
      <x v="39"/>
    </i>
    <i r="1">
      <x v="4"/>
    </i>
    <i r="1">
      <x v="60"/>
    </i>
    <i r="1">
      <x v="10"/>
    </i>
    <i r="1">
      <x v="54"/>
    </i>
    <i r="1">
      <x v="22"/>
    </i>
    <i r="1">
      <x v="9"/>
    </i>
    <i r="1">
      <x v="68"/>
    </i>
    <i r="1">
      <x v="61"/>
    </i>
    <i r="1">
      <x v="48"/>
    </i>
    <i r="1">
      <x v="26"/>
    </i>
    <i r="1">
      <x v="32"/>
    </i>
    <i r="1">
      <x v="74"/>
    </i>
    <i r="1">
      <x v="49"/>
    </i>
    <i r="1">
      <x v="24"/>
    </i>
    <i r="1">
      <x v="35"/>
    </i>
    <i r="1">
      <x v="43"/>
    </i>
    <i r="1">
      <x v="66"/>
    </i>
    <i r="1">
      <x v="18"/>
    </i>
    <i r="1">
      <x v="46"/>
    </i>
    <i r="1">
      <x v="30"/>
    </i>
    <i r="1">
      <x v="59"/>
    </i>
    <i r="1">
      <x v="37"/>
    </i>
    <i r="1">
      <x v="28"/>
    </i>
    <i r="1">
      <x v="16"/>
    </i>
    <i r="1">
      <x v="14"/>
    </i>
    <i r="1">
      <x v="21"/>
    </i>
    <i r="1">
      <x v="57"/>
    </i>
    <i r="1">
      <x v="27"/>
    </i>
    <i r="1">
      <x v="11"/>
    </i>
    <i r="1">
      <x v="12"/>
    </i>
    <i r="1">
      <x v="2"/>
    </i>
    <i r="1">
      <x v="23"/>
    </i>
    <i r="1">
      <x v="75"/>
    </i>
    <i r="1">
      <x v="19"/>
    </i>
    <i r="1">
      <x v="56"/>
    </i>
    <i r="1">
      <x/>
    </i>
    <i r="1">
      <x v="55"/>
    </i>
    <i r="1">
      <x v="13"/>
    </i>
    <i r="1">
      <x v="31"/>
    </i>
    <i r="1">
      <x v="67"/>
    </i>
    <i r="1">
      <x v="72"/>
    </i>
    <i r="1">
      <x v="71"/>
    </i>
    <i r="1">
      <x v="8"/>
    </i>
    <i r="1">
      <x v="3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8" cacheId="8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5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7">
    <i>
      <x/>
    </i>
    <i r="1">
      <x v="29"/>
    </i>
    <i r="1">
      <x v="58"/>
    </i>
    <i r="1">
      <x v="6"/>
    </i>
    <i r="1">
      <x v="3"/>
    </i>
    <i r="1">
      <x v="22"/>
    </i>
    <i r="1">
      <x v="51"/>
    </i>
    <i r="1">
      <x v="74"/>
    </i>
    <i r="1">
      <x v="33"/>
    </i>
    <i r="1">
      <x v="64"/>
    </i>
    <i r="1">
      <x v="17"/>
    </i>
    <i r="1">
      <x v="69"/>
    </i>
    <i r="1">
      <x v="20"/>
    </i>
    <i r="1">
      <x v="71"/>
    </i>
    <i r="1">
      <x v="42"/>
    </i>
    <i r="1">
      <x v="52"/>
    </i>
    <i r="1">
      <x v="18"/>
    </i>
    <i r="1">
      <x v="34"/>
    </i>
    <i r="1">
      <x v="44"/>
    </i>
    <i r="1">
      <x v="12"/>
    </i>
    <i r="1">
      <x v="36"/>
    </i>
    <i r="1">
      <x v="63"/>
    </i>
    <i r="1">
      <x v="21"/>
    </i>
    <i r="1">
      <x v="59"/>
    </i>
    <i r="1">
      <x v="62"/>
    </i>
    <i r="1">
      <x v="67"/>
    </i>
    <i r="1">
      <x v="11"/>
    </i>
    <i r="1">
      <x v="15"/>
    </i>
    <i r="1">
      <x v="50"/>
    </i>
    <i r="1">
      <x v="5"/>
    </i>
    <i r="1">
      <x v="32"/>
    </i>
    <i r="1">
      <x v="53"/>
    </i>
    <i r="1">
      <x v="1"/>
    </i>
    <i r="1">
      <x v="54"/>
    </i>
    <i r="1">
      <x v="7"/>
    </i>
    <i r="1">
      <x v="41"/>
    </i>
    <i r="1">
      <x v="66"/>
    </i>
    <i r="1">
      <x v="35"/>
    </i>
    <i r="1">
      <x v="39"/>
    </i>
    <i r="1">
      <x v="25"/>
    </i>
    <i r="1">
      <x v="40"/>
    </i>
    <i r="1">
      <x v="10"/>
    </i>
    <i r="1">
      <x v="46"/>
    </i>
    <i r="1">
      <x v="47"/>
    </i>
    <i r="1">
      <x v="4"/>
    </i>
    <i r="1">
      <x v="14"/>
    </i>
    <i r="1">
      <x v="60"/>
    </i>
    <i r="1">
      <x v="48"/>
    </i>
    <i r="1">
      <x v="45"/>
    </i>
    <i r="1">
      <x v="28"/>
    </i>
    <i r="1">
      <x v="9"/>
    </i>
    <i r="1">
      <x v="16"/>
    </i>
    <i r="1">
      <x v="72"/>
    </i>
    <i r="1">
      <x v="37"/>
    </i>
    <i r="1">
      <x v="61"/>
    </i>
    <i r="1">
      <x v="43"/>
    </i>
    <i r="1">
      <x v="27"/>
    </i>
    <i r="1">
      <x v="24"/>
    </i>
    <i r="1">
      <x v="30"/>
    </i>
    <i r="1">
      <x v="65"/>
    </i>
    <i r="1">
      <x v="57"/>
    </i>
    <i r="1">
      <x v="23"/>
    </i>
    <i r="1">
      <x v="55"/>
    </i>
    <i r="1">
      <x v="73"/>
    </i>
    <i r="1">
      <x/>
    </i>
    <i r="1">
      <x v="26"/>
    </i>
    <i r="1">
      <x v="19"/>
    </i>
    <i r="1">
      <x v="2"/>
    </i>
    <i r="1">
      <x v="68"/>
    </i>
    <i r="1">
      <x v="56"/>
    </i>
    <i r="1">
      <x v="70"/>
    </i>
    <i r="1">
      <x v="49"/>
    </i>
    <i r="1">
      <x v="8"/>
    </i>
    <i r="1">
      <x v="13"/>
    </i>
    <i r="1">
      <x v="31"/>
    </i>
    <i r="1">
      <x v="3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9">
      <pivotArea type="all" dataOnly="0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4" cacheId="3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54">
      <pivotArea type="all" dataOnly="0" outline="0" fieldPosition="0"/>
    </format>
    <format dxfId="53">
      <pivotArea field="0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25" cacheId="63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9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formats count="4">
    <format dxfId="58">
      <pivotArea type="all" dataOnly="0" outline="0" fieldPosition="0"/>
    </format>
    <format dxfId="57">
      <pivotArea field="0" type="button" dataOnly="0" labelOnly="1" outline="0"/>
    </format>
    <format dxfId="56">
      <pivotArea type="topRight" dataOnly="0" labelOnly="1" outline="0" fieldPosition="0"/>
    </format>
    <format dxfId="5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" cacheId="2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9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3">
    <i>
      <x/>
    </i>
    <i r="1">
      <x v="22"/>
    </i>
    <i r="1">
      <x v="1"/>
    </i>
    <i r="1">
      <x v="14"/>
    </i>
    <i r="1">
      <x v="5"/>
    </i>
    <i r="1">
      <x v="25"/>
    </i>
    <i r="1">
      <x v="17"/>
    </i>
    <i r="1">
      <x v="9"/>
    </i>
    <i r="1">
      <x v="78"/>
    </i>
    <i r="1">
      <x v="47"/>
    </i>
    <i r="1">
      <x v="37"/>
    </i>
    <i r="1">
      <x v="54"/>
    </i>
    <i r="1">
      <x v="48"/>
    </i>
    <i r="1">
      <x v="46"/>
    </i>
    <i r="1">
      <x v="40"/>
    </i>
    <i r="1">
      <x v="12"/>
    </i>
    <i r="1">
      <x v="2"/>
    </i>
    <i r="1">
      <x v="53"/>
    </i>
    <i r="1">
      <x v="79"/>
    </i>
    <i r="1">
      <x v="36"/>
    </i>
    <i r="1">
      <x/>
    </i>
    <i r="1">
      <x v="13"/>
    </i>
    <i r="1">
      <x v="60"/>
    </i>
    <i r="1">
      <x v="29"/>
    </i>
    <i r="1">
      <x v="10"/>
    </i>
    <i r="1">
      <x v="57"/>
    </i>
    <i r="1">
      <x v="7"/>
    </i>
    <i r="1">
      <x v="74"/>
    </i>
    <i r="1">
      <x v="76"/>
    </i>
    <i r="1">
      <x v="71"/>
    </i>
    <i r="1">
      <x v="15"/>
    </i>
    <i r="1">
      <x v="65"/>
    </i>
    <i r="1">
      <x v="24"/>
    </i>
    <i r="1">
      <x v="42"/>
    </i>
    <i r="1">
      <x v="49"/>
    </i>
    <i r="1">
      <x v="62"/>
    </i>
    <i r="1">
      <x v="64"/>
    </i>
    <i r="1">
      <x v="77"/>
    </i>
    <i r="1">
      <x v="11"/>
    </i>
    <i r="1">
      <x v="6"/>
    </i>
    <i r="1">
      <x v="41"/>
    </i>
    <i r="1">
      <x v="68"/>
    </i>
    <i r="1">
      <x v="4"/>
    </i>
    <i r="1">
      <x v="23"/>
    </i>
    <i r="1">
      <x v="30"/>
    </i>
    <i r="1">
      <x v="59"/>
    </i>
    <i r="1">
      <x v="31"/>
    </i>
    <i r="1">
      <x v="56"/>
    </i>
    <i r="1">
      <x v="19"/>
    </i>
    <i r="1">
      <x v="27"/>
    </i>
    <i r="1">
      <x v="52"/>
    </i>
    <i r="1">
      <x v="73"/>
    </i>
    <i r="1">
      <x v="35"/>
    </i>
    <i r="1">
      <x v="67"/>
    </i>
    <i r="1">
      <x v="72"/>
    </i>
    <i r="1">
      <x v="44"/>
    </i>
    <i r="1">
      <x v="80"/>
    </i>
    <i r="1">
      <x v="66"/>
    </i>
    <i r="1">
      <x v="21"/>
    </i>
    <i r="1">
      <x v="69"/>
    </i>
    <i r="1">
      <x v="39"/>
    </i>
    <i r="1">
      <x v="38"/>
    </i>
    <i r="1">
      <x v="28"/>
    </i>
    <i r="1">
      <x v="75"/>
    </i>
    <i r="1">
      <x v="45"/>
    </i>
    <i r="1">
      <x v="43"/>
    </i>
    <i r="1">
      <x v="70"/>
    </i>
    <i r="1">
      <x v="50"/>
    </i>
    <i r="1">
      <x v="32"/>
    </i>
    <i r="1">
      <x v="34"/>
    </i>
    <i r="1">
      <x v="55"/>
    </i>
    <i r="1">
      <x v="26"/>
    </i>
    <i r="1">
      <x v="3"/>
    </i>
    <i r="1">
      <x v="63"/>
    </i>
    <i r="1">
      <x v="61"/>
    </i>
    <i r="1">
      <x v="20"/>
    </i>
    <i r="1">
      <x v="33"/>
    </i>
    <i r="1">
      <x v="18"/>
    </i>
    <i r="1">
      <x v="58"/>
    </i>
    <i r="1">
      <x v="8"/>
    </i>
    <i r="1">
      <x v="51"/>
    </i>
    <i r="1">
      <x v="1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63">
      <pivotArea type="all" dataOnly="0" outline="0" fieldPosition="0"/>
    </format>
    <format dxfId="62">
      <pivotArea field="0" type="button" dataOnly="0" labelOnly="1" outline="0" axis="axisCol" fieldPosition="0"/>
    </format>
    <format dxfId="61">
      <pivotArea type="topRight" dataOnly="0" labelOnly="1" outline="0" fieldPosition="0"/>
    </format>
    <format dxfId="60">
      <pivotArea dataOnly="0" labelOnly="1" fieldPosition="0">
        <references count="1">
          <reference field="0" count="0"/>
        </references>
      </pivotArea>
    </format>
    <format dxfId="5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10" cacheId="2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68">
      <pivotArea type="all" dataOnly="0" outline="0" fieldPosition="0"/>
    </format>
    <format dxfId="67">
      <pivotArea field="0" type="button" dataOnly="0" labelOnly="1" outline="0" axis="axisCol" fieldPosition="0"/>
    </format>
    <format dxfId="66">
      <pivotArea type="topRight" dataOnly="0" labelOnly="1" outline="0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18" cacheId="5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8"/>
    </i>
    <i r="1">
      <x v="48"/>
    </i>
    <i r="1">
      <x v="30"/>
    </i>
    <i r="1">
      <x v="2"/>
    </i>
    <i r="1">
      <x v="52"/>
    </i>
    <i r="1">
      <x v="22"/>
    </i>
    <i r="1">
      <x v="49"/>
    </i>
    <i r="1">
      <x v="10"/>
    </i>
    <i r="1">
      <x v="50"/>
    </i>
    <i r="1">
      <x v="41"/>
    </i>
    <i r="1">
      <x v="14"/>
    </i>
    <i r="1">
      <x v="36"/>
    </i>
    <i r="1">
      <x v="13"/>
    </i>
    <i r="1">
      <x v="9"/>
    </i>
    <i r="1">
      <x v="34"/>
    </i>
    <i r="1">
      <x v="21"/>
    </i>
    <i r="1">
      <x v="45"/>
    </i>
    <i r="1">
      <x v="16"/>
    </i>
    <i r="1">
      <x v="27"/>
    </i>
    <i r="1">
      <x v="26"/>
    </i>
    <i r="1">
      <x v="7"/>
    </i>
    <i r="1">
      <x v="12"/>
    </i>
    <i r="1">
      <x v="6"/>
    </i>
    <i r="1">
      <x v="37"/>
    </i>
    <i r="1">
      <x v="47"/>
    </i>
    <i r="1">
      <x v="15"/>
    </i>
    <i r="1">
      <x v="53"/>
    </i>
    <i r="1">
      <x v="31"/>
    </i>
    <i r="1">
      <x v="44"/>
    </i>
    <i r="1">
      <x v="40"/>
    </i>
    <i r="1">
      <x v="42"/>
    </i>
    <i r="1">
      <x v="29"/>
    </i>
    <i r="1">
      <x v="4"/>
    </i>
    <i r="1">
      <x v="11"/>
    </i>
    <i r="1">
      <x v="39"/>
    </i>
    <i r="1">
      <x v="46"/>
    </i>
    <i r="1">
      <x v="43"/>
    </i>
    <i r="1">
      <x v="25"/>
    </i>
    <i r="1">
      <x v="17"/>
    </i>
    <i r="1">
      <x v="3"/>
    </i>
    <i r="1">
      <x v="5"/>
    </i>
    <i r="1">
      <x v="1"/>
    </i>
    <i r="1">
      <x v="32"/>
    </i>
    <i r="1">
      <x v="33"/>
    </i>
    <i r="1">
      <x v="28"/>
    </i>
    <i r="1">
      <x v="19"/>
    </i>
    <i r="1">
      <x v="24"/>
    </i>
    <i r="1">
      <x v="38"/>
    </i>
    <i r="1">
      <x v="20"/>
    </i>
    <i r="1">
      <x v="23"/>
    </i>
    <i r="1">
      <x v="35"/>
    </i>
    <i r="1">
      <x v="18"/>
    </i>
    <i r="1">
      <x/>
    </i>
    <i r="1">
      <x v="5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73">
      <pivotArea type="all" dataOnly="0" outline="0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2" cacheId="3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20">
    <i>
      <x/>
    </i>
    <i r="1">
      <x v="16"/>
    </i>
    <i r="1">
      <x v="3"/>
    </i>
    <i r="1">
      <x v="2"/>
    </i>
    <i r="1">
      <x v="4"/>
    </i>
    <i r="1">
      <x v="15"/>
    </i>
    <i r="1">
      <x v="1"/>
    </i>
    <i r="1">
      <x v="6"/>
    </i>
    <i r="1">
      <x/>
    </i>
    <i r="1">
      <x v="5"/>
    </i>
    <i r="1">
      <x v="17"/>
    </i>
    <i r="1">
      <x v="13"/>
    </i>
    <i r="1">
      <x v="10"/>
    </i>
    <i r="1">
      <x v="7"/>
    </i>
    <i r="1">
      <x v="9"/>
    </i>
    <i r="1">
      <x v="14"/>
    </i>
    <i r="1">
      <x v="11"/>
    </i>
    <i r="1">
      <x v="12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78">
      <pivotArea type="all" dataOnly="0" outline="0" fieldPosition="0"/>
    </format>
    <format dxfId="77">
      <pivotArea field="0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2" cacheId="5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2"/>
    </i>
    <i r="1">
      <x v="6"/>
    </i>
    <i r="1">
      <x v="4"/>
    </i>
    <i r="1">
      <x v="1"/>
    </i>
    <i r="1">
      <x v="3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83">
      <pivotArea type="all" dataOnly="0" outline="0" fieldPosition="0"/>
    </format>
    <format dxfId="82">
      <pivotArea field="0" type="button" dataOnly="0" labelOnly="1" outline="0" axis="axisCol" fieldPosition="0"/>
    </format>
    <format dxfId="81">
      <pivotArea type="topRight" dataOnly="0" labelOnly="1" outline="0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3" cacheId="6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88">
      <pivotArea type="all" dataOnly="0" outline="0" fieldPosition="0"/>
    </format>
    <format dxfId="87">
      <pivotArea field="0" type="button" dataOnly="0" labelOnly="1" outline="0" axis="axisCol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13" cacheId="3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40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2">
    <i>
      <x/>
    </i>
    <i r="1">
      <x v="18"/>
    </i>
    <i r="1">
      <x v="6"/>
    </i>
    <i r="1">
      <x v="14"/>
    </i>
    <i r="1">
      <x v="20"/>
    </i>
    <i r="1">
      <x v="13"/>
    </i>
    <i r="1">
      <x v="17"/>
    </i>
    <i r="1">
      <x v="27"/>
    </i>
    <i r="1">
      <x v="28"/>
    </i>
    <i r="1">
      <x v="19"/>
    </i>
    <i r="1">
      <x v="26"/>
    </i>
    <i r="1">
      <x v="25"/>
    </i>
    <i r="1">
      <x v="4"/>
    </i>
    <i r="1">
      <x v="7"/>
    </i>
    <i r="1">
      <x v="3"/>
    </i>
    <i r="1">
      <x v="12"/>
    </i>
    <i r="1">
      <x v="2"/>
    </i>
    <i r="1">
      <x v="11"/>
    </i>
    <i r="1">
      <x v="5"/>
    </i>
    <i r="1">
      <x v="10"/>
    </i>
    <i r="1">
      <x v="15"/>
    </i>
    <i r="1">
      <x v="16"/>
    </i>
    <i r="1">
      <x v="8"/>
    </i>
    <i r="1">
      <x v="24"/>
    </i>
    <i r="1">
      <x/>
    </i>
    <i r="1">
      <x v="21"/>
    </i>
    <i r="1">
      <x v="9"/>
    </i>
    <i r="1">
      <x v="1"/>
    </i>
    <i r="1">
      <x v="22"/>
    </i>
    <i r="1">
      <x v="29"/>
    </i>
    <i r="1">
      <x v="23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20" cacheId="6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9" cacheId="5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9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4" cacheId="6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27"/>
    </i>
    <i r="1">
      <x v="25"/>
    </i>
    <i r="1">
      <x v="16"/>
    </i>
    <i r="1">
      <x v="20"/>
    </i>
    <i r="1">
      <x v="4"/>
    </i>
    <i r="1">
      <x v="26"/>
    </i>
    <i r="1">
      <x v="12"/>
    </i>
    <i r="1">
      <x/>
    </i>
    <i r="1">
      <x v="2"/>
    </i>
    <i r="1">
      <x v="18"/>
    </i>
    <i r="1">
      <x v="19"/>
    </i>
    <i r="1">
      <x v="22"/>
    </i>
    <i r="1">
      <x v="5"/>
    </i>
    <i r="1">
      <x v="15"/>
    </i>
    <i r="1">
      <x v="1"/>
    </i>
    <i r="1">
      <x v="28"/>
    </i>
    <i r="1">
      <x v="14"/>
    </i>
    <i r="1">
      <x v="10"/>
    </i>
    <i r="1">
      <x v="21"/>
    </i>
    <i r="1">
      <x v="13"/>
    </i>
    <i r="1">
      <x v="8"/>
    </i>
    <i r="1">
      <x v="11"/>
    </i>
    <i r="1">
      <x v="23"/>
    </i>
    <i r="1">
      <x v="17"/>
    </i>
    <i r="1">
      <x v="7"/>
    </i>
    <i r="1">
      <x v="9"/>
    </i>
    <i r="1">
      <x v="6"/>
    </i>
    <i r="1">
      <x v="3"/>
    </i>
    <i r="1">
      <x v="2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5" cacheId="7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3"/>
    </i>
    <i r="1">
      <x v="8"/>
    </i>
    <i r="1">
      <x v="16"/>
    </i>
    <i r="1">
      <x v="3"/>
    </i>
    <i r="1">
      <x v="11"/>
    </i>
    <i r="1">
      <x v="6"/>
    </i>
    <i r="1">
      <x v="5"/>
    </i>
    <i r="1">
      <x/>
    </i>
    <i r="1">
      <x v="12"/>
    </i>
    <i r="1">
      <x v="10"/>
    </i>
    <i r="1">
      <x v="4"/>
    </i>
    <i r="1">
      <x v="14"/>
    </i>
    <i r="1">
      <x v="1"/>
    </i>
    <i r="1">
      <x v="9"/>
    </i>
    <i r="1">
      <x v="7"/>
    </i>
    <i r="1">
      <x v="2"/>
    </i>
    <i r="1">
      <x v="15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11" cacheId="3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68"/>
    </i>
    <i r="1">
      <x v="46"/>
    </i>
    <i r="1">
      <x v="8"/>
    </i>
    <i r="1">
      <x v="31"/>
    </i>
    <i r="1">
      <x v="61"/>
    </i>
    <i r="1">
      <x v="41"/>
    </i>
    <i r="1">
      <x v="21"/>
    </i>
    <i r="1">
      <x v="57"/>
    </i>
    <i r="1">
      <x v="52"/>
    </i>
    <i r="1">
      <x v="3"/>
    </i>
    <i r="1">
      <x v="60"/>
    </i>
    <i r="1">
      <x v="53"/>
    </i>
    <i r="1">
      <x v="16"/>
    </i>
    <i r="1">
      <x v="4"/>
    </i>
    <i r="1">
      <x v="54"/>
    </i>
    <i r="1">
      <x v="12"/>
    </i>
    <i r="1">
      <x v="67"/>
    </i>
    <i r="1">
      <x v="56"/>
    </i>
    <i r="1">
      <x v="40"/>
    </i>
    <i r="1">
      <x v="65"/>
    </i>
    <i r="1">
      <x v="7"/>
    </i>
    <i r="1">
      <x v="20"/>
    </i>
    <i r="1">
      <x v="55"/>
    </i>
    <i r="1">
      <x v="44"/>
    </i>
    <i r="1">
      <x v="14"/>
    </i>
    <i r="1">
      <x v="30"/>
    </i>
    <i r="1">
      <x v="28"/>
    </i>
    <i r="1">
      <x v="42"/>
    </i>
    <i r="1">
      <x v="62"/>
    </i>
    <i r="1">
      <x v="35"/>
    </i>
    <i r="1">
      <x v="49"/>
    </i>
    <i r="1">
      <x v="63"/>
    </i>
    <i r="1">
      <x v="66"/>
    </i>
    <i r="1">
      <x v="58"/>
    </i>
    <i r="1">
      <x v="13"/>
    </i>
    <i r="1">
      <x v="37"/>
    </i>
    <i r="1">
      <x v="2"/>
    </i>
    <i r="1">
      <x v="15"/>
    </i>
    <i r="1">
      <x v="1"/>
    </i>
    <i r="1">
      <x v="34"/>
    </i>
    <i r="1">
      <x v="6"/>
    </i>
    <i r="1">
      <x v="29"/>
    </i>
    <i r="1">
      <x v="5"/>
    </i>
    <i r="1">
      <x v="48"/>
    </i>
    <i r="1">
      <x v="38"/>
    </i>
    <i r="1">
      <x v="39"/>
    </i>
    <i r="1">
      <x v="22"/>
    </i>
    <i r="1">
      <x v="18"/>
    </i>
    <i r="1">
      <x v="11"/>
    </i>
    <i r="1">
      <x v="23"/>
    </i>
    <i r="1">
      <x v="59"/>
    </i>
    <i r="1">
      <x v="26"/>
    </i>
    <i r="1">
      <x v="24"/>
    </i>
    <i r="1">
      <x v="9"/>
    </i>
    <i r="1">
      <x v="45"/>
    </i>
    <i r="1">
      <x v="47"/>
    </i>
    <i r="1">
      <x v="27"/>
    </i>
    <i r="1">
      <x v="10"/>
    </i>
    <i r="1">
      <x v="64"/>
    </i>
    <i r="1">
      <x v="36"/>
    </i>
    <i r="1">
      <x v="50"/>
    </i>
    <i r="1">
      <x v="43"/>
    </i>
    <i r="1">
      <x v="33"/>
    </i>
    <i r="1">
      <x v="19"/>
    </i>
    <i r="1">
      <x/>
    </i>
    <i r="1">
      <x v="51"/>
    </i>
    <i r="1">
      <x v="25"/>
    </i>
    <i r="1">
      <x v="32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16" cacheId="4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57"/>
    </i>
    <i r="1">
      <x v="31"/>
    </i>
    <i r="1">
      <x v="48"/>
    </i>
    <i r="1">
      <x v="3"/>
    </i>
    <i r="1">
      <x v="25"/>
    </i>
    <i r="1">
      <x/>
    </i>
    <i r="1">
      <x v="10"/>
    </i>
    <i r="1">
      <x v="2"/>
    </i>
    <i r="1">
      <x v="18"/>
    </i>
    <i r="1">
      <x v="32"/>
    </i>
    <i r="1">
      <x v="22"/>
    </i>
    <i r="1">
      <x v="80"/>
    </i>
    <i r="1">
      <x v="14"/>
    </i>
    <i r="1">
      <x v="60"/>
    </i>
    <i r="1">
      <x v="56"/>
    </i>
    <i r="1">
      <x v="24"/>
    </i>
    <i r="1">
      <x v="82"/>
    </i>
    <i r="1">
      <x v="47"/>
    </i>
    <i r="1">
      <x v="19"/>
    </i>
    <i r="1">
      <x v="74"/>
    </i>
    <i r="1">
      <x v="76"/>
    </i>
    <i r="1">
      <x v="63"/>
    </i>
    <i r="1">
      <x v="9"/>
    </i>
    <i r="1">
      <x v="11"/>
    </i>
    <i r="1">
      <x v="30"/>
    </i>
    <i r="1">
      <x v="51"/>
    </i>
    <i r="1">
      <x v="6"/>
    </i>
    <i r="1">
      <x v="81"/>
    </i>
    <i r="1">
      <x v="7"/>
    </i>
    <i r="1">
      <x v="12"/>
    </i>
    <i r="1">
      <x v="38"/>
    </i>
    <i r="1">
      <x v="79"/>
    </i>
    <i r="1">
      <x v="37"/>
    </i>
    <i r="1">
      <x v="62"/>
    </i>
    <i r="1">
      <x v="58"/>
    </i>
    <i r="1">
      <x v="65"/>
    </i>
    <i r="1">
      <x v="59"/>
    </i>
    <i r="1">
      <x v="23"/>
    </i>
    <i r="1">
      <x v="40"/>
    </i>
    <i r="1">
      <x v="15"/>
    </i>
    <i r="1">
      <x v="69"/>
    </i>
    <i r="1">
      <x v="35"/>
    </i>
    <i r="1">
      <x v="34"/>
    </i>
    <i r="1">
      <x v="70"/>
    </i>
    <i r="1">
      <x v="4"/>
    </i>
    <i r="1">
      <x v="83"/>
    </i>
    <i r="1">
      <x v="78"/>
    </i>
    <i r="1">
      <x v="67"/>
    </i>
    <i r="1">
      <x v="21"/>
    </i>
    <i r="1">
      <x v="28"/>
    </i>
    <i r="1">
      <x v="43"/>
    </i>
    <i r="1">
      <x v="49"/>
    </i>
    <i r="1">
      <x v="75"/>
    </i>
    <i r="1">
      <x v="77"/>
    </i>
    <i r="1">
      <x v="36"/>
    </i>
    <i r="1">
      <x v="71"/>
    </i>
    <i r="1">
      <x v="72"/>
    </i>
    <i r="1">
      <x v="44"/>
    </i>
    <i r="1">
      <x v="52"/>
    </i>
    <i r="1">
      <x v="13"/>
    </i>
    <i r="1">
      <x v="73"/>
    </i>
    <i r="1">
      <x v="20"/>
    </i>
    <i r="1">
      <x v="29"/>
    </i>
    <i r="1">
      <x v="33"/>
    </i>
    <i r="1">
      <x v="54"/>
    </i>
    <i r="1">
      <x v="17"/>
    </i>
    <i r="1">
      <x v="27"/>
    </i>
    <i r="1">
      <x v="46"/>
    </i>
    <i r="1">
      <x v="68"/>
    </i>
    <i r="1">
      <x v="1"/>
    </i>
    <i r="1">
      <x v="5"/>
    </i>
    <i r="1">
      <x v="61"/>
    </i>
    <i r="1">
      <x v="53"/>
    </i>
    <i r="1">
      <x v="42"/>
    </i>
    <i r="1">
      <x v="66"/>
    </i>
    <i r="1">
      <x v="39"/>
    </i>
    <i r="1">
      <x v="16"/>
    </i>
    <i r="1">
      <x v="55"/>
    </i>
    <i r="1">
      <x v="26"/>
    </i>
    <i r="1">
      <x v="64"/>
    </i>
    <i r="1">
      <x v="8"/>
    </i>
    <i r="1">
      <x v="45"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15" cacheId="4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1">
    <i>
      <x/>
    </i>
    <i r="1">
      <x v="3"/>
    </i>
    <i r="1">
      <x v="4"/>
    </i>
    <i r="1">
      <x v="5"/>
    </i>
    <i r="1">
      <x v="7"/>
    </i>
    <i r="1">
      <x v="2"/>
    </i>
    <i r="1">
      <x v="8"/>
    </i>
    <i r="1">
      <x v="1"/>
    </i>
    <i r="1">
      <x/>
    </i>
    <i r="1">
      <x v="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17" cacheId="4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23"/>
    </i>
    <i r="1">
      <x v="13"/>
    </i>
    <i r="1">
      <x v="51"/>
    </i>
    <i r="1">
      <x v="42"/>
    </i>
    <i r="1">
      <x v="29"/>
    </i>
    <i r="1">
      <x v="37"/>
    </i>
    <i r="1">
      <x/>
    </i>
    <i r="1">
      <x v="48"/>
    </i>
    <i r="1">
      <x v="22"/>
    </i>
    <i r="1">
      <x v="35"/>
    </i>
    <i r="1">
      <x v="12"/>
    </i>
    <i r="1">
      <x v="49"/>
    </i>
    <i r="1">
      <x v="41"/>
    </i>
    <i r="1">
      <x v="36"/>
    </i>
    <i r="1">
      <x v="18"/>
    </i>
    <i r="1">
      <x v="17"/>
    </i>
    <i r="1">
      <x v="21"/>
    </i>
    <i r="1">
      <x v="15"/>
    </i>
    <i r="1">
      <x v="33"/>
    </i>
    <i r="1">
      <x v="50"/>
    </i>
    <i r="1">
      <x v="11"/>
    </i>
    <i r="1">
      <x v="25"/>
    </i>
    <i r="1">
      <x v="40"/>
    </i>
    <i r="1">
      <x v="16"/>
    </i>
    <i r="1">
      <x v="9"/>
    </i>
    <i r="1">
      <x v="7"/>
    </i>
    <i r="1">
      <x v="14"/>
    </i>
    <i r="1">
      <x v="39"/>
    </i>
    <i r="1">
      <x v="10"/>
    </i>
    <i r="1">
      <x v="46"/>
    </i>
    <i r="1">
      <x v="20"/>
    </i>
    <i r="1">
      <x v="45"/>
    </i>
    <i r="1">
      <x v="26"/>
    </i>
    <i r="1">
      <x v="38"/>
    </i>
    <i r="1">
      <x v="53"/>
    </i>
    <i r="1">
      <x v="31"/>
    </i>
    <i r="1">
      <x v="27"/>
    </i>
    <i r="1">
      <x v="44"/>
    </i>
    <i r="1">
      <x v="2"/>
    </i>
    <i r="1">
      <x v="6"/>
    </i>
    <i r="1">
      <x v="43"/>
    </i>
    <i r="1">
      <x v="4"/>
    </i>
    <i r="1">
      <x v="28"/>
    </i>
    <i r="1">
      <x v="1"/>
    </i>
    <i r="1">
      <x v="52"/>
    </i>
    <i r="1">
      <x v="32"/>
    </i>
    <i r="1">
      <x v="5"/>
    </i>
    <i r="1">
      <x v="24"/>
    </i>
    <i r="1">
      <x v="47"/>
    </i>
    <i r="1">
      <x v="19"/>
    </i>
    <i r="1">
      <x v="30"/>
    </i>
    <i r="1">
      <x v="3"/>
    </i>
    <i r="1">
      <x v="8"/>
    </i>
    <i r="1">
      <x v="3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6" cacheId="7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9">
    <i>
      <x/>
    </i>
    <i r="1">
      <x v="66"/>
    </i>
    <i r="1">
      <x v="65"/>
    </i>
    <i r="1">
      <x v="44"/>
    </i>
    <i r="1">
      <x v="4"/>
    </i>
    <i r="1">
      <x v="55"/>
    </i>
    <i r="1">
      <x v="19"/>
    </i>
    <i r="1">
      <x v="12"/>
    </i>
    <i r="1">
      <x v="39"/>
    </i>
    <i r="1">
      <x v="29"/>
    </i>
    <i r="1">
      <x v="14"/>
    </i>
    <i r="1">
      <x v="38"/>
    </i>
    <i r="1">
      <x v="7"/>
    </i>
    <i r="1">
      <x v="50"/>
    </i>
    <i r="1">
      <x v="51"/>
    </i>
    <i r="1">
      <x v="53"/>
    </i>
    <i r="1">
      <x v="64"/>
    </i>
    <i r="1">
      <x v="40"/>
    </i>
    <i r="1">
      <x v="8"/>
    </i>
    <i r="1">
      <x v="28"/>
    </i>
    <i r="1">
      <x v="59"/>
    </i>
    <i r="1">
      <x v="42"/>
    </i>
    <i r="1">
      <x v="63"/>
    </i>
    <i r="1">
      <x v="36"/>
    </i>
    <i r="1">
      <x v="52"/>
    </i>
    <i r="1">
      <x v="46"/>
    </i>
    <i r="1">
      <x v="56"/>
    </i>
    <i r="1">
      <x v="20"/>
    </i>
    <i r="1">
      <x v="47"/>
    </i>
    <i r="1">
      <x v="37"/>
    </i>
    <i r="1">
      <x v="58"/>
    </i>
    <i r="1">
      <x v="26"/>
    </i>
    <i r="1">
      <x v="54"/>
    </i>
    <i r="1">
      <x v="3"/>
    </i>
    <i r="1">
      <x v="35"/>
    </i>
    <i r="1">
      <x v="33"/>
    </i>
    <i r="1">
      <x v="2"/>
    </i>
    <i r="1">
      <x v="22"/>
    </i>
    <i r="1">
      <x v="25"/>
    </i>
    <i r="1">
      <x v="60"/>
    </i>
    <i r="1">
      <x v="27"/>
    </i>
    <i r="1">
      <x v="11"/>
    </i>
    <i r="1">
      <x v="61"/>
    </i>
    <i r="1">
      <x v="13"/>
    </i>
    <i r="1">
      <x v="32"/>
    </i>
    <i r="1">
      <x v="10"/>
    </i>
    <i r="1">
      <x v="6"/>
    </i>
    <i r="1">
      <x v="15"/>
    </i>
    <i r="1">
      <x v="48"/>
    </i>
    <i r="1">
      <x v="41"/>
    </i>
    <i r="1">
      <x v="57"/>
    </i>
    <i r="1">
      <x v="21"/>
    </i>
    <i r="1">
      <x v="62"/>
    </i>
    <i r="1">
      <x v="31"/>
    </i>
    <i r="1">
      <x v="16"/>
    </i>
    <i r="1">
      <x v="24"/>
    </i>
    <i r="1">
      <x v="45"/>
    </i>
    <i r="1">
      <x v="9"/>
    </i>
    <i r="1">
      <x v="1"/>
    </i>
    <i r="1">
      <x v="43"/>
    </i>
    <i r="1">
      <x v="5"/>
    </i>
    <i r="1">
      <x v="23"/>
    </i>
    <i r="1">
      <x v="17"/>
    </i>
    <i r="1">
      <x v="34"/>
    </i>
    <i r="1">
      <x v="18"/>
    </i>
    <i r="1">
      <x v="49"/>
    </i>
    <i r="1">
      <x/>
    </i>
    <i r="1">
      <x v="3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7" cacheId="7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1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  <member name="[DIM_DateEnregistrement].[Enregistrement_Mois].&amp;[10]"/>
        <member name="[DIM_DateEnregistrement].[Enregistrement_Mois].&amp;[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11">
        <selection n="[DIM_DateEnregistrement].[Enregistrement_Mois].&amp;[01]"/>
        <selection n="[DIM_DateEnregistrement].[Enregistrement_Mois].&amp;[02]"/>
        <selection n="[DIM_DateEnregistrement].[Enregistrement_Mois].&amp;[03]"/>
        <selection n="[DIM_DateEnregistrement].[Enregistrement_Mois].&amp;[04]"/>
        <selection n="[DIM_DateEnregistrement].[Enregistrement_Mois].&amp;[05]"/>
        <selection n="[DIM_DateEnregistrement].[Enregistrement_Mois].&amp;[06]"/>
        <selection n="[DIM_DateEnregistrement].[Enregistrement_Mois].&amp;[07]"/>
        <selection n="[DIM_DateEnregistrement].[Enregistrement_Mois].&amp;[08]"/>
        <selection n="[DIM_DateEnregistrement].[Enregistrement_Mois].&amp;[09]"/>
        <selection n="[DIM_DateEnregistrement].[Enregistrement_Mois].&amp;[10]"/>
        <selection n="[DIM_DateEnregistrement].[Enregistrement_Mois].&amp;[11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6]" c="2026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4]"/>
        <selection n="[DIM_AnneeDeclaration].[Annee].&amp;[2025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F10" sqref="F10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7109375" bestFit="1" customWidth="1"/>
    <col min="17" max="17" width="19.2851562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9.2851562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7109375" bestFit="1" customWidth="1"/>
    <col min="57" max="57" width="18.7109375" bestFit="1" customWidth="1"/>
    <col min="58" max="58" width="20.710937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7109375" bestFit="1" customWidth="1"/>
    <col min="80" max="80" width="19.28515625" bestFit="1" customWidth="1"/>
    <col min="81" max="81" width="20.710937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9.2851562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7109375" bestFit="1" customWidth="1"/>
    <col min="99" max="99" width="19.28515625" bestFit="1" customWidth="1"/>
    <col min="100" max="100" width="20.710937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9.28515625" bestFit="1" customWidth="1"/>
    <col min="108" max="108" width="20.710937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7109375" bestFit="1" customWidth="1"/>
    <col min="139" max="139" width="18.7109375" bestFit="1" customWidth="1"/>
    <col min="140" max="140" width="20.710937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7109375" bestFit="1" customWidth="1"/>
    <col min="155" max="155" width="18.7109375" bestFit="1" customWidth="1"/>
    <col min="156" max="156" width="20.710937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2025*"</f>
        <v>Janvier - Novembre 2025*</v>
      </c>
      <c r="B1" s="42"/>
      <c r="C1" s="42" t="str">
        <f>VLOOKUP($A$4,REF!$E$3:$H$15,4,FALSE)&amp;" 2024"</f>
        <v>Janvier - Novembre 2024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215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215</v>
      </c>
      <c r="G3" s="25" t="s" vm="2">
        <v>212</v>
      </c>
      <c r="N3" s="24" t="s">
        <v>215</v>
      </c>
      <c r="O3" s="25" t="s" vm="2">
        <v>212</v>
      </c>
      <c r="V3" s="24" t="s">
        <v>215</v>
      </c>
      <c r="W3" s="25" t="s" vm="2">
        <v>212</v>
      </c>
      <c r="AD3" s="24" t="s">
        <v>215</v>
      </c>
      <c r="AE3" s="25" t="s" vm="2">
        <v>212</v>
      </c>
      <c r="AL3" s="24" t="s">
        <v>215</v>
      </c>
      <c r="AM3" s="25" t="s" vm="2">
        <v>212</v>
      </c>
      <c r="AT3" s="24" t="s">
        <v>215</v>
      </c>
      <c r="AU3" s="25" t="s" vm="2">
        <v>212</v>
      </c>
      <c r="BB3" s="24" t="s">
        <v>215</v>
      </c>
      <c r="BC3" s="25" t="s" vm="2">
        <v>212</v>
      </c>
      <c r="BJ3" s="24" t="s">
        <v>215</v>
      </c>
      <c r="BK3" s="25" t="s" vm="2">
        <v>212</v>
      </c>
      <c r="BR3" s="24" t="s">
        <v>215</v>
      </c>
      <c r="BS3" s="25" t="s" vm="2">
        <v>212</v>
      </c>
      <c r="BY3" s="24" t="s">
        <v>359</v>
      </c>
      <c r="BZ3" s="25" t="s" vm="5">
        <v>455</v>
      </c>
      <c r="CI3" s="24" t="s">
        <v>215</v>
      </c>
      <c r="CJ3" s="25" t="s" vm="3">
        <v>211</v>
      </c>
      <c r="CR3" s="24" t="s">
        <v>215</v>
      </c>
      <c r="CS3" s="25" t="s" vm="3">
        <v>211</v>
      </c>
      <c r="CZ3" s="24" t="s">
        <v>215</v>
      </c>
      <c r="DA3" s="25" t="s" vm="3">
        <v>211</v>
      </c>
      <c r="DH3" s="24" t="s">
        <v>215</v>
      </c>
      <c r="DI3" s="25" t="s" vm="3">
        <v>211</v>
      </c>
      <c r="DP3" s="24" t="s">
        <v>215</v>
      </c>
      <c r="DQ3" s="25" t="s" vm="3">
        <v>211</v>
      </c>
      <c r="DX3" s="24" t="s">
        <v>215</v>
      </c>
      <c r="DY3" s="25" t="s" vm="3">
        <v>211</v>
      </c>
      <c r="EF3" s="24" t="s">
        <v>215</v>
      </c>
      <c r="EG3" s="25" t="s" vm="3">
        <v>211</v>
      </c>
      <c r="EN3" s="24" t="s">
        <v>215</v>
      </c>
      <c r="EO3" s="25" t="s" vm="3">
        <v>211</v>
      </c>
      <c r="EV3" s="24" t="s">
        <v>215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11</v>
      </c>
      <c r="F4" s="24" t="s">
        <v>359</v>
      </c>
      <c r="G4" s="25" t="s" vm="5">
        <v>455</v>
      </c>
      <c r="N4" s="24" t="s">
        <v>359</v>
      </c>
      <c r="O4" s="25" t="s" vm="5">
        <v>455</v>
      </c>
      <c r="V4" s="24" t="s">
        <v>359</v>
      </c>
      <c r="W4" s="25" t="s" vm="5">
        <v>455</v>
      </c>
      <c r="AD4" s="24" t="s">
        <v>359</v>
      </c>
      <c r="AE4" s="25" t="s" vm="5">
        <v>455</v>
      </c>
      <c r="AL4" s="24" t="s">
        <v>359</v>
      </c>
      <c r="AM4" s="25" t="s" vm="5">
        <v>455</v>
      </c>
      <c r="AT4" s="24" t="s">
        <v>359</v>
      </c>
      <c r="AU4" s="25" t="s" vm="5">
        <v>455</v>
      </c>
      <c r="BB4" s="24" t="s">
        <v>359</v>
      </c>
      <c r="BC4" s="25" t="s" vm="5">
        <v>455</v>
      </c>
      <c r="BJ4" s="24" t="s">
        <v>359</v>
      </c>
      <c r="BK4" s="25" t="s" vm="5">
        <v>455</v>
      </c>
      <c r="BR4" s="24" t="s">
        <v>359</v>
      </c>
      <c r="BS4" s="25" t="s" vm="5">
        <v>455</v>
      </c>
      <c r="BY4" s="24" t="s">
        <v>371</v>
      </c>
      <c r="BZ4" s="25" t="s" vm="4">
        <v>372</v>
      </c>
      <c r="CI4" s="24" t="s">
        <v>359</v>
      </c>
      <c r="CJ4" s="25" t="s" vm="5">
        <v>455</v>
      </c>
      <c r="CR4" s="24" t="s">
        <v>359</v>
      </c>
      <c r="CS4" s="25" t="s" vm="5">
        <v>455</v>
      </c>
      <c r="CZ4" s="24" t="s">
        <v>359</v>
      </c>
      <c r="DA4" s="25" t="s" vm="5">
        <v>455</v>
      </c>
      <c r="DH4" s="24" t="s">
        <v>359</v>
      </c>
      <c r="DI4" s="25" t="s" vm="5">
        <v>455</v>
      </c>
      <c r="DP4" s="24" t="s">
        <v>359</v>
      </c>
      <c r="DQ4" s="25" t="s" vm="5">
        <v>455</v>
      </c>
      <c r="DX4" s="24" t="s">
        <v>359</v>
      </c>
      <c r="DY4" s="25" t="s" vm="5">
        <v>455</v>
      </c>
      <c r="EF4" s="24" t="s">
        <v>359</v>
      </c>
      <c r="EG4" s="25" t="s" vm="5">
        <v>455</v>
      </c>
      <c r="EN4" s="24" t="s">
        <v>359</v>
      </c>
      <c r="EO4" s="25" t="s" vm="5">
        <v>455</v>
      </c>
      <c r="EV4" s="24" t="s">
        <v>359</v>
      </c>
      <c r="EW4" s="25" t="s" vm="5">
        <v>455</v>
      </c>
      <c r="FC4" s="24" t="s">
        <v>215</v>
      </c>
      <c r="FD4" s="25" t="s" vm="3">
        <v>211</v>
      </c>
    </row>
    <row r="5" spans="1:163" ht="15.75" x14ac:dyDescent="0.25">
      <c r="FC5" s="24" t="s">
        <v>359</v>
      </c>
      <c r="FD5" s="25" t="s" vm="5">
        <v>455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371</v>
      </c>
      <c r="FD6" s="25" t="s" vm="4">
        <v>372</v>
      </c>
    </row>
    <row r="7" spans="1:163" ht="15.75" x14ac:dyDescent="0.25">
      <c r="F7" s="25"/>
      <c r="G7" s="25" t="s">
        <v>451</v>
      </c>
      <c r="H7" s="25"/>
      <c r="I7" s="25" t="s">
        <v>213</v>
      </c>
      <c r="J7" s="25"/>
      <c r="N7" s="25"/>
      <c r="O7" s="25" t="s">
        <v>451</v>
      </c>
      <c r="P7" s="25"/>
      <c r="Q7" s="25" t="s">
        <v>213</v>
      </c>
      <c r="R7" s="25"/>
      <c r="S7" s="28"/>
      <c r="T7" s="28"/>
      <c r="U7" s="28"/>
      <c r="V7" s="25"/>
      <c r="W7" s="25" t="s">
        <v>451</v>
      </c>
      <c r="X7" s="25"/>
      <c r="Y7" s="25" t="s">
        <v>213</v>
      </c>
      <c r="Z7" s="25"/>
      <c r="AA7" s="25"/>
      <c r="AB7" s="25"/>
      <c r="AC7" s="28"/>
      <c r="AD7" s="25"/>
      <c r="AE7" s="25" t="s">
        <v>451</v>
      </c>
      <c r="AF7" s="25"/>
      <c r="AG7" s="25" t="s">
        <v>213</v>
      </c>
      <c r="AH7" s="25"/>
      <c r="AI7" s="32"/>
      <c r="AJ7" s="28"/>
      <c r="AK7" s="28"/>
      <c r="AL7" s="25"/>
      <c r="AM7" s="25" t="s">
        <v>451</v>
      </c>
      <c r="AN7" s="25"/>
      <c r="AO7" s="25" t="s">
        <v>213</v>
      </c>
      <c r="AP7" s="25"/>
      <c r="AQ7" s="32"/>
      <c r="AR7" s="28"/>
      <c r="AS7" s="28"/>
      <c r="AT7" s="25"/>
      <c r="AU7" s="25" t="s">
        <v>451</v>
      </c>
      <c r="AV7" s="25"/>
      <c r="AW7" s="25" t="s">
        <v>213</v>
      </c>
      <c r="AX7" s="25"/>
      <c r="AY7" s="28"/>
      <c r="AZ7" s="28"/>
      <c r="BA7" s="28"/>
      <c r="BB7" s="25"/>
      <c r="BC7" s="25" t="s">
        <v>451</v>
      </c>
      <c r="BD7" s="25"/>
      <c r="BE7" s="25" t="s">
        <v>213</v>
      </c>
      <c r="BF7" s="25"/>
      <c r="BG7" s="32"/>
      <c r="BH7" s="28"/>
      <c r="BI7" s="28"/>
      <c r="BJ7" s="25"/>
      <c r="BK7" s="25" t="s">
        <v>451</v>
      </c>
      <c r="BL7" s="25"/>
      <c r="BM7" s="25" t="s">
        <v>213</v>
      </c>
      <c r="BN7" s="25"/>
      <c r="BO7" s="25"/>
      <c r="BP7" s="25"/>
      <c r="BQ7" s="25"/>
      <c r="BR7" s="25"/>
      <c r="BS7" s="25" t="s">
        <v>451</v>
      </c>
      <c r="BT7" s="25"/>
      <c r="BU7" s="25" t="s">
        <v>213</v>
      </c>
      <c r="BV7" s="25"/>
      <c r="BW7" s="25"/>
      <c r="BX7" s="25"/>
      <c r="BY7" s="25"/>
      <c r="BZ7" s="25" t="s">
        <v>451</v>
      </c>
      <c r="CA7" s="25"/>
      <c r="CB7" s="25" t="s">
        <v>213</v>
      </c>
      <c r="CC7" s="25"/>
      <c r="CD7" s="25"/>
      <c r="CE7" s="30"/>
      <c r="CF7" s="25"/>
      <c r="CG7" s="25"/>
      <c r="CH7" s="25"/>
      <c r="CI7" s="25"/>
      <c r="CJ7" s="25" t="s">
        <v>451</v>
      </c>
      <c r="CK7" s="25"/>
      <c r="CL7" s="25" t="s">
        <v>213</v>
      </c>
      <c r="CM7" s="25"/>
      <c r="CR7" s="25"/>
      <c r="CS7" s="25" t="s">
        <v>451</v>
      </c>
      <c r="CT7" s="25"/>
      <c r="CU7" s="25" t="s">
        <v>213</v>
      </c>
      <c r="CV7" s="25"/>
      <c r="CZ7" s="25"/>
      <c r="DA7" s="25" t="s">
        <v>451</v>
      </c>
      <c r="DB7" s="25"/>
      <c r="DC7" s="25" t="s">
        <v>213</v>
      </c>
      <c r="DD7" s="25"/>
      <c r="DH7" s="25"/>
      <c r="DI7" s="25" t="s">
        <v>451</v>
      </c>
      <c r="DJ7" s="25"/>
      <c r="DK7" s="25" t="s">
        <v>213</v>
      </c>
      <c r="DL7" s="25"/>
      <c r="DP7" s="25"/>
      <c r="DQ7" s="25" t="s">
        <v>451</v>
      </c>
      <c r="DR7" s="25"/>
      <c r="DS7" s="25" t="s">
        <v>213</v>
      </c>
      <c r="DT7" s="25"/>
      <c r="DX7" s="25"/>
      <c r="DY7" s="25" t="s">
        <v>451</v>
      </c>
      <c r="DZ7" s="25"/>
      <c r="EA7" s="25" t="s">
        <v>213</v>
      </c>
      <c r="EB7" s="25"/>
      <c r="EF7" s="25"/>
      <c r="EG7" s="25" t="s">
        <v>451</v>
      </c>
      <c r="EH7" s="25"/>
      <c r="EI7" s="25" t="s">
        <v>213</v>
      </c>
      <c r="EJ7" s="25"/>
      <c r="EN7" s="25"/>
      <c r="EO7" s="25" t="s">
        <v>451</v>
      </c>
      <c r="EP7" s="25"/>
      <c r="EQ7" s="25" t="s">
        <v>213</v>
      </c>
      <c r="ER7" s="25"/>
      <c r="ES7" s="25"/>
      <c r="ET7" s="25"/>
      <c r="EU7" s="25"/>
      <c r="EV7" s="25"/>
      <c r="EW7" s="25" t="s">
        <v>451</v>
      </c>
      <c r="EX7" s="25"/>
      <c r="EY7" s="25" t="s">
        <v>213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214</v>
      </c>
      <c r="H8" s="25" t="s">
        <v>208</v>
      </c>
      <c r="I8" s="25" t="s">
        <v>214</v>
      </c>
      <c r="J8" s="25" t="s">
        <v>208</v>
      </c>
      <c r="K8" s="32"/>
      <c r="L8" s="28"/>
      <c r="M8" s="28"/>
      <c r="N8" s="24" t="s">
        <v>210</v>
      </c>
      <c r="O8" s="25" t="s">
        <v>214</v>
      </c>
      <c r="P8" s="25" t="s">
        <v>208</v>
      </c>
      <c r="Q8" s="25" t="s">
        <v>214</v>
      </c>
      <c r="R8" s="25" t="s">
        <v>208</v>
      </c>
      <c r="S8" s="28"/>
      <c r="T8" s="28"/>
      <c r="U8" s="28"/>
      <c r="V8" s="24" t="s">
        <v>210</v>
      </c>
      <c r="W8" s="25" t="s">
        <v>214</v>
      </c>
      <c r="X8" s="25" t="s">
        <v>208</v>
      </c>
      <c r="Y8" s="25" t="s">
        <v>214</v>
      </c>
      <c r="Z8" s="25" t="s">
        <v>208</v>
      </c>
      <c r="AA8" s="24"/>
      <c r="AB8" s="24"/>
      <c r="AC8" s="28"/>
      <c r="AD8" s="24" t="s">
        <v>210</v>
      </c>
      <c r="AE8" s="25" t="s">
        <v>214</v>
      </c>
      <c r="AF8" s="25" t="s">
        <v>208</v>
      </c>
      <c r="AG8" s="25" t="s">
        <v>214</v>
      </c>
      <c r="AH8" s="25" t="s">
        <v>208</v>
      </c>
      <c r="AI8" s="32"/>
      <c r="AJ8" s="28"/>
      <c r="AK8" s="28"/>
      <c r="AL8" s="24" t="s">
        <v>210</v>
      </c>
      <c r="AM8" s="25" t="s">
        <v>214</v>
      </c>
      <c r="AN8" s="25" t="s">
        <v>208</v>
      </c>
      <c r="AO8" s="25" t="s">
        <v>214</v>
      </c>
      <c r="AP8" s="25" t="s">
        <v>208</v>
      </c>
      <c r="AQ8" s="32"/>
      <c r="AR8" s="28"/>
      <c r="AS8" s="28"/>
      <c r="AT8" s="24" t="s">
        <v>210</v>
      </c>
      <c r="AU8" s="25" t="s">
        <v>214</v>
      </c>
      <c r="AV8" s="25" t="s">
        <v>208</v>
      </c>
      <c r="AW8" s="25" t="s">
        <v>214</v>
      </c>
      <c r="AX8" s="25" t="s">
        <v>208</v>
      </c>
      <c r="AY8" s="28"/>
      <c r="AZ8" s="28"/>
      <c r="BA8" s="28"/>
      <c r="BB8" s="24" t="s">
        <v>210</v>
      </c>
      <c r="BC8" s="25" t="s">
        <v>214</v>
      </c>
      <c r="BD8" s="25" t="s">
        <v>208</v>
      </c>
      <c r="BE8" s="25" t="s">
        <v>214</v>
      </c>
      <c r="BF8" s="25" t="s">
        <v>208</v>
      </c>
      <c r="BG8" s="32"/>
      <c r="BH8" s="28"/>
      <c r="BI8" s="28"/>
      <c r="BJ8" s="24" t="s">
        <v>210</v>
      </c>
      <c r="BK8" s="25" t="s">
        <v>214</v>
      </c>
      <c r="BL8" s="25" t="s">
        <v>208</v>
      </c>
      <c r="BM8" s="25" t="s">
        <v>214</v>
      </c>
      <c r="BN8" s="25" t="s">
        <v>208</v>
      </c>
      <c r="BO8" s="24"/>
      <c r="BP8" s="24"/>
      <c r="BQ8" s="24"/>
      <c r="BR8" s="24" t="s">
        <v>210</v>
      </c>
      <c r="BS8" s="25" t="s">
        <v>214</v>
      </c>
      <c r="BT8" s="25" t="s">
        <v>208</v>
      </c>
      <c r="BU8" s="25" t="s">
        <v>214</v>
      </c>
      <c r="BV8" s="25" t="s">
        <v>208</v>
      </c>
      <c r="BW8" s="24"/>
      <c r="BX8" s="24"/>
      <c r="BY8" s="24" t="s">
        <v>210</v>
      </c>
      <c r="BZ8" s="25" t="s">
        <v>214</v>
      </c>
      <c r="CA8" s="25" t="s">
        <v>208</v>
      </c>
      <c r="CB8" s="25" t="s">
        <v>214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214</v>
      </c>
      <c r="CK8" s="25" t="s">
        <v>208</v>
      </c>
      <c r="CL8" s="25" t="s">
        <v>214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214</v>
      </c>
      <c r="CT8" s="25" t="s">
        <v>208</v>
      </c>
      <c r="CU8" s="25" t="s">
        <v>214</v>
      </c>
      <c r="CV8" s="25" t="s">
        <v>208</v>
      </c>
      <c r="CW8" s="32"/>
      <c r="CX8" s="28"/>
      <c r="CY8" s="28"/>
      <c r="CZ8" s="24" t="s">
        <v>210</v>
      </c>
      <c r="DA8" s="25" t="s">
        <v>214</v>
      </c>
      <c r="DB8" s="25" t="s">
        <v>208</v>
      </c>
      <c r="DC8" s="25" t="s">
        <v>214</v>
      </c>
      <c r="DD8" s="25" t="s">
        <v>208</v>
      </c>
      <c r="DE8" s="32"/>
      <c r="DF8" s="28"/>
      <c r="DG8" s="28"/>
      <c r="DH8" s="24" t="s">
        <v>210</v>
      </c>
      <c r="DI8" s="25" t="s">
        <v>214</v>
      </c>
      <c r="DJ8" s="25" t="s">
        <v>208</v>
      </c>
      <c r="DK8" s="25" t="s">
        <v>214</v>
      </c>
      <c r="DL8" s="25" t="s">
        <v>208</v>
      </c>
      <c r="DM8" s="32"/>
      <c r="DN8" s="28"/>
      <c r="DO8" s="28"/>
      <c r="DP8" s="24" t="s">
        <v>210</v>
      </c>
      <c r="DQ8" s="25" t="s">
        <v>214</v>
      </c>
      <c r="DR8" s="25" t="s">
        <v>208</v>
      </c>
      <c r="DS8" s="25" t="s">
        <v>214</v>
      </c>
      <c r="DT8" s="25" t="s">
        <v>208</v>
      </c>
      <c r="DU8" s="32"/>
      <c r="DV8" s="28"/>
      <c r="DW8" s="28"/>
      <c r="DX8" s="24" t="s">
        <v>210</v>
      </c>
      <c r="DY8" s="25" t="s">
        <v>214</v>
      </c>
      <c r="DZ8" s="25" t="s">
        <v>208</v>
      </c>
      <c r="EA8" s="25" t="s">
        <v>214</v>
      </c>
      <c r="EB8" s="25" t="s">
        <v>208</v>
      </c>
      <c r="EC8" s="32"/>
      <c r="ED8" s="28"/>
      <c r="EE8" s="28"/>
      <c r="EF8" s="24" t="s">
        <v>210</v>
      </c>
      <c r="EG8" s="25" t="s">
        <v>214</v>
      </c>
      <c r="EH8" s="25" t="s">
        <v>208</v>
      </c>
      <c r="EI8" s="25" t="s">
        <v>214</v>
      </c>
      <c r="EJ8" s="25" t="s">
        <v>208</v>
      </c>
      <c r="EK8" s="32"/>
      <c r="EL8" s="28"/>
      <c r="EM8" s="28"/>
      <c r="EN8" s="24" t="s">
        <v>210</v>
      </c>
      <c r="EO8" s="25" t="s">
        <v>214</v>
      </c>
      <c r="EP8" s="25" t="s">
        <v>208</v>
      </c>
      <c r="EQ8" s="25" t="s">
        <v>214</v>
      </c>
      <c r="ER8" s="25" t="s">
        <v>208</v>
      </c>
      <c r="ES8" s="24"/>
      <c r="ET8" s="24"/>
      <c r="EU8" s="24"/>
      <c r="EV8" s="24" t="s">
        <v>210</v>
      </c>
      <c r="EW8" s="25" t="s">
        <v>214</v>
      </c>
      <c r="EX8" s="25" t="s">
        <v>208</v>
      </c>
      <c r="EY8" s="25" t="s">
        <v>214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377</v>
      </c>
      <c r="B9" s="26"/>
      <c r="E9" t="str">
        <f>F9</f>
        <v>Alimentation, boissons et tabacs</v>
      </c>
      <c r="F9" s="26" t="s">
        <v>216</v>
      </c>
      <c r="G9" s="27">
        <v>4035367996.1469994</v>
      </c>
      <c r="H9" s="27">
        <v>74166734498.427017</v>
      </c>
      <c r="I9" s="27">
        <v>3827424800.7569995</v>
      </c>
      <c r="J9" s="27">
        <v>73456975133.706985</v>
      </c>
      <c r="M9" t="str">
        <f>N9</f>
        <v>Demi produits</v>
      </c>
      <c r="N9" s="26" t="s">
        <v>217</v>
      </c>
      <c r="O9" s="27">
        <v>14817621153.942001</v>
      </c>
      <c r="P9" s="27">
        <v>101368960828.01001</v>
      </c>
      <c r="Q9" s="27">
        <v>14652088253.377998</v>
      </c>
      <c r="R9" s="27">
        <v>96130474366.091995</v>
      </c>
      <c r="S9" s="7"/>
      <c r="U9" t="str">
        <f>V9</f>
        <v>Energie et lubrifiants</v>
      </c>
      <c r="V9" s="26" t="s">
        <v>450</v>
      </c>
      <c r="W9" s="27">
        <v>496381220.41100007</v>
      </c>
      <c r="X9" s="27">
        <v>4647319657.3810005</v>
      </c>
      <c r="Y9" s="27">
        <v>436349760.99300021</v>
      </c>
      <c r="Z9" s="27">
        <v>4686218559.3099995</v>
      </c>
      <c r="AA9" s="27"/>
      <c r="AB9" s="27"/>
      <c r="AC9" t="str">
        <f>AD9</f>
        <v>Or industriel</v>
      </c>
      <c r="AD9" s="26" t="s">
        <v>219</v>
      </c>
      <c r="AE9" s="27">
        <v>452.71299999999997</v>
      </c>
      <c r="AF9" s="27">
        <v>395641751.63399994</v>
      </c>
      <c r="AG9" s="27">
        <v>337.03500000000003</v>
      </c>
      <c r="AH9" s="27">
        <v>241522203.09999999</v>
      </c>
      <c r="AK9" t="str">
        <f>AL9</f>
        <v>Produits bruts d'origine animale et vegetale</v>
      </c>
      <c r="AL9" s="26" t="s">
        <v>220</v>
      </c>
      <c r="AM9" s="27">
        <v>243328324.58799997</v>
      </c>
      <c r="AN9" s="27">
        <v>5040346330.901001</v>
      </c>
      <c r="AO9" s="27">
        <v>207196988.06499988</v>
      </c>
      <c r="AP9" s="27">
        <v>5835870776.5929956</v>
      </c>
      <c r="AS9" t="str">
        <f>AT9</f>
        <v>Produits bruts d'origine minerale</v>
      </c>
      <c r="AT9" s="26" t="s">
        <v>221</v>
      </c>
      <c r="AU9" s="27">
        <v>11498414248.001007</v>
      </c>
      <c r="AV9" s="27">
        <v>15096483957.659998</v>
      </c>
      <c r="AW9" s="27">
        <v>11160763964.308996</v>
      </c>
      <c r="AX9" s="27">
        <v>13604245508.448997</v>
      </c>
      <c r="AY9" s="7"/>
      <c r="BA9" t="str">
        <f>BB9</f>
        <v>Produits finis de consommation</v>
      </c>
      <c r="BB9" s="26" t="s">
        <v>222</v>
      </c>
      <c r="BC9" s="27">
        <v>1105220412.4949999</v>
      </c>
      <c r="BD9" s="27">
        <v>131627260604.20102</v>
      </c>
      <c r="BE9" s="27">
        <v>1203199495.1819997</v>
      </c>
      <c r="BF9" s="27">
        <v>140983511499.27789</v>
      </c>
      <c r="BI9" t="str">
        <f>BJ9</f>
        <v>Produits finis d'equipement agricole</v>
      </c>
      <c r="BJ9" s="26" t="s">
        <v>223</v>
      </c>
      <c r="BK9" s="27">
        <v>1398821.8219999997</v>
      </c>
      <c r="BL9" s="27">
        <v>183402586.75199997</v>
      </c>
      <c r="BM9" s="27">
        <v>1423003.0269999998</v>
      </c>
      <c r="BN9" s="27">
        <v>179823554.58799997</v>
      </c>
      <c r="BO9" s="27"/>
      <c r="BP9" s="27"/>
      <c r="BQ9" s="27" t="str">
        <f>BR9</f>
        <v>Produits finis d'equipement industriel</v>
      </c>
      <c r="BR9" s="26" t="s">
        <v>224</v>
      </c>
      <c r="BS9" s="27">
        <v>375299063.02400005</v>
      </c>
      <c r="BT9" s="27">
        <v>91015283012.58107</v>
      </c>
      <c r="BU9" s="27">
        <v>307412784.39900005</v>
      </c>
      <c r="BV9" s="27">
        <v>81030613217.644043</v>
      </c>
      <c r="BW9" s="27"/>
      <c r="BX9" s="27"/>
      <c r="BY9" s="26" t="s">
        <v>216</v>
      </c>
      <c r="BZ9" s="27">
        <v>4035367996.1469979</v>
      </c>
      <c r="CA9" s="27">
        <v>74166734498.426987</v>
      </c>
      <c r="CB9" s="27">
        <v>3827424800.756999</v>
      </c>
      <c r="CC9" s="27">
        <v>73456975133.707001</v>
      </c>
      <c r="CD9" s="27"/>
      <c r="CE9" s="31"/>
      <c r="CF9" s="27"/>
      <c r="CG9" s="27"/>
      <c r="CH9" s="27" t="str">
        <f>CI9</f>
        <v>Alimentation, boissons et tabacs</v>
      </c>
      <c r="CI9" s="26" t="s">
        <v>216</v>
      </c>
      <c r="CJ9" s="27">
        <v>15509986269.525</v>
      </c>
      <c r="CK9" s="27">
        <v>86146899148.393997</v>
      </c>
      <c r="CL9" s="27">
        <v>14751179911.989994</v>
      </c>
      <c r="CM9" s="27">
        <v>82606444590.411011</v>
      </c>
      <c r="CQ9" t="str">
        <f>CR9</f>
        <v>Demi produits</v>
      </c>
      <c r="CR9" s="26" t="s">
        <v>217</v>
      </c>
      <c r="CS9" s="27">
        <v>12796958716.170017</v>
      </c>
      <c r="CT9" s="27">
        <v>157953072011.3389</v>
      </c>
      <c r="CU9" s="27">
        <v>12313700941.991995</v>
      </c>
      <c r="CV9" s="27">
        <v>149115760847.63791</v>
      </c>
      <c r="CY9" t="str">
        <f>CZ9</f>
        <v>Energie et lubrifiants</v>
      </c>
      <c r="CZ9" s="26" t="s">
        <v>450</v>
      </c>
      <c r="DA9" s="27">
        <v>33365197445.19701</v>
      </c>
      <c r="DB9" s="27">
        <v>98698003460.702026</v>
      </c>
      <c r="DC9" s="27">
        <v>31188603091.618999</v>
      </c>
      <c r="DD9" s="27">
        <v>104251092589.341</v>
      </c>
      <c r="DG9" t="str">
        <f>DH9</f>
        <v>Or industriel</v>
      </c>
      <c r="DH9" s="26" t="s">
        <v>219</v>
      </c>
      <c r="DI9" s="27">
        <v>1796.6909999999832</v>
      </c>
      <c r="DJ9" s="27">
        <v>1760529124.224</v>
      </c>
      <c r="DK9" s="27">
        <v>1046.3089999999968</v>
      </c>
      <c r="DL9" s="27">
        <v>782934454.54500008</v>
      </c>
      <c r="DO9" t="str">
        <f>DP9</f>
        <v>Produits bruts d'origine animale et vegetale</v>
      </c>
      <c r="DP9" s="26" t="s">
        <v>220</v>
      </c>
      <c r="DQ9" s="27">
        <v>1984415572.0749996</v>
      </c>
      <c r="DR9" s="27">
        <v>19176068815.988003</v>
      </c>
      <c r="DS9" s="27">
        <v>1728284104.4790013</v>
      </c>
      <c r="DT9" s="27">
        <v>16458299235.692995</v>
      </c>
      <c r="DW9" t="str">
        <f>DX9</f>
        <v>Produits bruts d'origine minerale</v>
      </c>
      <c r="DX9" s="26" t="s">
        <v>221</v>
      </c>
      <c r="DY9" s="27">
        <v>8380027846.4700012</v>
      </c>
      <c r="DZ9" s="27">
        <v>21313997944.081989</v>
      </c>
      <c r="EA9" s="27">
        <v>8932077074.1040039</v>
      </c>
      <c r="EB9" s="27">
        <v>13566941208.728004</v>
      </c>
      <c r="EE9" t="str">
        <f>EF9</f>
        <v>Produits finis de consommation</v>
      </c>
      <c r="EF9" s="26" t="s">
        <v>222</v>
      </c>
      <c r="EG9" s="27">
        <v>2188953099.0849981</v>
      </c>
      <c r="EH9" s="27">
        <v>186163965442.97906</v>
      </c>
      <c r="EI9" s="27">
        <v>1963077946.5889964</v>
      </c>
      <c r="EJ9" s="27">
        <v>164914895725.74197</v>
      </c>
      <c r="EM9" t="str">
        <f>EN9</f>
        <v>Produits finis d'equipement agricole</v>
      </c>
      <c r="EN9" s="26" t="s">
        <v>223</v>
      </c>
      <c r="EO9" s="27">
        <v>27371489.474000007</v>
      </c>
      <c r="EP9" s="27">
        <v>1771492016.9670002</v>
      </c>
      <c r="EQ9" s="27">
        <v>20026561.399999991</v>
      </c>
      <c r="ER9" s="27">
        <v>1247362636.3119993</v>
      </c>
      <c r="ES9" s="27"/>
      <c r="ET9" s="27"/>
      <c r="EU9" s="27" t="str">
        <f>EV9</f>
        <v>Produits finis d'equipement industriel</v>
      </c>
      <c r="EV9" s="26" t="s">
        <v>224</v>
      </c>
      <c r="EW9" s="27">
        <v>1439300590.9299991</v>
      </c>
      <c r="EX9" s="27">
        <v>179365017445.90494</v>
      </c>
      <c r="EY9" s="27">
        <v>1137148484.1129992</v>
      </c>
      <c r="EZ9" s="27">
        <v>156205012872.38495</v>
      </c>
      <c r="FC9" s="25"/>
      <c r="FD9" s="25" t="s">
        <v>451</v>
      </c>
      <c r="FE9" s="25"/>
      <c r="FF9" s="25" t="s">
        <v>213</v>
      </c>
      <c r="FG9" s="25"/>
    </row>
    <row r="10" spans="1:163" ht="15.75" x14ac:dyDescent="0.25">
      <c r="A10" s="26" t="s">
        <v>456</v>
      </c>
      <c r="B10" s="26"/>
      <c r="E10">
        <f t="shared" ref="E10:E73" si="0">IF(K10="","",RANK(K10,$K$9:$K$100,0))</f>
        <v>1</v>
      </c>
      <c r="F10" s="33" t="s">
        <v>461</v>
      </c>
      <c r="G10" s="27">
        <v>212488902.78400004</v>
      </c>
      <c r="H10" s="27">
        <v>10919119717.744001</v>
      </c>
      <c r="I10" s="27">
        <v>201132310.59299996</v>
      </c>
      <c r="J10" s="27">
        <v>10355587151.073002</v>
      </c>
      <c r="K10" s="7">
        <f>IF(OR(F10="Indéfini",F10="Autres",F10="Autre",F10="Autres produits alimentaires",F10="Total général"),"",IF(F10&lt;&gt;"",H10,""))</f>
        <v>10919119717.744001</v>
      </c>
      <c r="M10">
        <f>IF(S10="","",RANK(S10,$S$9:$S$100,0))</f>
        <v>1</v>
      </c>
      <c r="N10" s="33" t="s">
        <v>61</v>
      </c>
      <c r="O10" s="27">
        <v>11366920116.601002</v>
      </c>
      <c r="P10" s="27">
        <v>63139139226.680984</v>
      </c>
      <c r="Q10" s="27">
        <v>11055155912.35</v>
      </c>
      <c r="R10" s="27">
        <v>56532944254.278023</v>
      </c>
      <c r="S10" s="7">
        <f t="shared" ref="S10:S73" si="1">IF(OR(N10="Indéfini",N10="Autres",N10="Autre",N10="Autres demi-produits",N10="Total général"),"",IF(N10&lt;&gt;"",P10,""))</f>
        <v>63139139226.680984</v>
      </c>
      <c r="U10">
        <f t="shared" ref="U10:U73" si="2">IF(AA10="","",RANK(AA10,$AA$9:$AA$100,0))</f>
        <v>1</v>
      </c>
      <c r="V10" s="33" t="s">
        <v>31</v>
      </c>
      <c r="W10" s="27">
        <v>466733332.94299996</v>
      </c>
      <c r="X10" s="27">
        <v>4325852839.4460001</v>
      </c>
      <c r="Y10" s="27">
        <v>434748203.59300017</v>
      </c>
      <c r="Z10" s="27">
        <v>4483919274.1960001</v>
      </c>
      <c r="AA10" s="27">
        <f t="shared" ref="AA10:AA73" si="3">IF(OR(V10="Indéfini",V10="Autres",V10="Autre",V10="Autres demi-produits",V10="Total général"),"",IF(V10&lt;&gt;"",X10,""))</f>
        <v>4325852839.4460001</v>
      </c>
      <c r="AB10" s="27"/>
      <c r="AC10">
        <f t="shared" ref="AC10:AC73" si="4">IF(AI10="","",RANK(AI10,$AI$9:$AI$100,0))</f>
        <v>1</v>
      </c>
      <c r="AD10" s="33" t="s">
        <v>219</v>
      </c>
      <c r="AE10" s="27">
        <v>452.71299999999997</v>
      </c>
      <c r="AF10" s="27">
        <v>395641751.63399994</v>
      </c>
      <c r="AG10" s="27">
        <v>337.03500000000003</v>
      </c>
      <c r="AH10" s="27">
        <v>241522203.09999999</v>
      </c>
      <c r="AI10" s="7">
        <f>IF(OR(AD10="Indéfini",AD10="Autres",AD10="Autre",AD10="Autres demi-produits",AD10="Total général"),"",IF(AD10&lt;&gt;"",AF10,""))</f>
        <v>395641751.63399994</v>
      </c>
      <c r="AK10">
        <f t="shared" ref="AK10:AK73" si="5">IF(AQ10="","",RANK(AQ10,$AQ$9:$AQ$100,0))</f>
        <v>1</v>
      </c>
      <c r="AL10" s="33" t="s">
        <v>39</v>
      </c>
      <c r="AM10" s="27">
        <v>45889174.921999998</v>
      </c>
      <c r="AN10" s="27">
        <v>1089834343.9920001</v>
      </c>
      <c r="AO10" s="27">
        <v>47622671.380000003</v>
      </c>
      <c r="AP10" s="27">
        <v>1164434321.128</v>
      </c>
      <c r="AQ10" s="7">
        <f t="shared" ref="AQ10:AQ73" si="6">IF(OR(AL10="Indéfini",AL10="Autres",AL10="Autre",AL10="Autres produits bruts d'origine animale et végétale",AL10="Total général"),"",IF(AL10&lt;&gt;"",AN10,""))</f>
        <v>1089834343.9920001</v>
      </c>
      <c r="AS10">
        <f t="shared" ref="AS10:AS73" si="7">IF(AY10="","",RANK(AY10,$AY$9:$AY$100,0))</f>
        <v>1</v>
      </c>
      <c r="AT10" s="33" t="s">
        <v>50</v>
      </c>
      <c r="AU10" s="27">
        <v>6303259355</v>
      </c>
      <c r="AV10" s="27">
        <v>9078214593.9629993</v>
      </c>
      <c r="AW10" s="27">
        <v>5930505900</v>
      </c>
      <c r="AX10" s="27">
        <v>7041150225.8100014</v>
      </c>
      <c r="AY10" s="7">
        <f t="shared" ref="AY10:AY73" si="8">IF(OR(AT10="Indéfini",AT10="Autres",AT10="Autre",AT10="Autres produits bruts d'origine minérale",AT10="Total général"),"",IF(AT10&lt;&gt;"",AV10,""))</f>
        <v>9078214593.9629993</v>
      </c>
      <c r="BA10">
        <f t="shared" ref="BA10:BA73" si="9">IF(BG10="","",RANK(BG10,$BG$9:$BG$100,0))</f>
        <v>1</v>
      </c>
      <c r="BB10" s="33" t="s">
        <v>114</v>
      </c>
      <c r="BC10" s="27">
        <v>452070670.39600009</v>
      </c>
      <c r="BD10" s="27">
        <v>52722702653.834976</v>
      </c>
      <c r="BE10" s="27">
        <v>549509879.495</v>
      </c>
      <c r="BF10" s="27">
        <v>62009605833.734962</v>
      </c>
      <c r="BG10" s="7">
        <f t="shared" ref="BG10:BG73" si="10">IF(OR(BB10="Indéfini",BB10="Autres",BB10="Autre",BB10="Autres produits finis de consommation",BB10="Total général"),"",IF(BB10&lt;&gt;"",BD10,""))</f>
        <v>52722702653.834976</v>
      </c>
      <c r="BI10" t="str">
        <f t="shared" ref="BI10:BI73" si="11">IF(BO10="","",RANK(BO10,$BO$9:$BO$100,0))</f>
        <v/>
      </c>
      <c r="BJ10" s="33" t="s">
        <v>87</v>
      </c>
      <c r="BK10" s="27">
        <v>293345.75800000003</v>
      </c>
      <c r="BL10" s="27">
        <v>136738545.55599999</v>
      </c>
      <c r="BM10" s="27">
        <v>251156.08</v>
      </c>
      <c r="BN10" s="27">
        <v>127153422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244825851.92000014</v>
      </c>
      <c r="BT10" s="27">
        <v>51480234164.599007</v>
      </c>
      <c r="BU10" s="27">
        <v>211715045.42999995</v>
      </c>
      <c r="BV10" s="27">
        <v>44568461278.943016</v>
      </c>
      <c r="BW10" s="27">
        <f t="shared" ref="BW10:BW73" si="14">IF(OR(BR10="Indéfini",BR10="Autres",BR10="Autre",BR10="Autres produits finis d'équipement industriel",BR10="Total général"),"",IF(BR10&lt;&gt;"",BT10,""))</f>
        <v>51480234164.599007</v>
      </c>
      <c r="BX10" s="27"/>
      <c r="BY10" s="26" t="s">
        <v>217</v>
      </c>
      <c r="BZ10" s="27">
        <v>14817621153.94199</v>
      </c>
      <c r="CA10" s="27">
        <v>101368960828.01001</v>
      </c>
      <c r="CB10" s="27">
        <v>14652088253.378006</v>
      </c>
      <c r="CC10" s="27">
        <v>96130474366.092056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6008371967</v>
      </c>
      <c r="CK10" s="27">
        <v>15683212224.216</v>
      </c>
      <c r="CL10" s="27">
        <v>5739995950.375</v>
      </c>
      <c r="CM10" s="27">
        <v>16344972174.476002</v>
      </c>
      <c r="CN10" s="7">
        <f t="shared" ref="CN10:CN73" si="16">IF(OR(CI10="Indéfini",CI10="Autres",CI10="Autre",CI10="Autres produits alimentaires",CI10="Total général"),"",IF(CI10&lt;&gt;"",CK10,""))</f>
        <v>15683212224.216</v>
      </c>
      <c r="CQ10">
        <f>IF(CW10="","",RANK(CW10,$CW$9:$CW$100,0))</f>
        <v>1</v>
      </c>
      <c r="CR10" s="33" t="s">
        <v>66</v>
      </c>
      <c r="CS10" s="27">
        <v>1258624028.8540003</v>
      </c>
      <c r="CT10" s="27">
        <v>20841053598.042023</v>
      </c>
      <c r="CU10" s="27">
        <v>1124403614.4909997</v>
      </c>
      <c r="CV10" s="27">
        <v>19723541022.911999</v>
      </c>
      <c r="CW10" s="7">
        <f>IF(OR(CR10="Indéfini",CR10="Autres",CR10="Autre",CR10="Autres demi-produits",CR10="Total général"),"",IF(CR10&lt;&gt;"",CT10,""))</f>
        <v>20841053598.042023</v>
      </c>
      <c r="CY10">
        <f t="shared" ref="CY10:CY73" si="17">IF(DE10="","",RANK(DE10,$DE$9:$DE$100,0))</f>
        <v>1</v>
      </c>
      <c r="CZ10" s="33" t="s">
        <v>33</v>
      </c>
      <c r="DA10" s="27">
        <v>7369723301.4289989</v>
      </c>
      <c r="DB10" s="27">
        <v>46963863822.108047</v>
      </c>
      <c r="DC10" s="27">
        <v>6933257646.3569975</v>
      </c>
      <c r="DD10" s="27">
        <v>51980313183.127968</v>
      </c>
      <c r="DE10" s="7">
        <f t="shared" ref="DE10:DE73" si="18">IF(OR(CZ10="Indéfini",CZ10="Autres",CZ10="Autre",CZ10="Autres demi-produits",CZ10="Total général"),"",IF(CZ10&lt;&gt;"",DB10,""))</f>
        <v>46963863822.108047</v>
      </c>
      <c r="DG10">
        <f t="shared" ref="DG10:DG73" si="19">IF(DM10="","",RANK(DM10,$DM$9:$DM$100,0))</f>
        <v>1</v>
      </c>
      <c r="DH10" s="33" t="s">
        <v>219</v>
      </c>
      <c r="DI10" s="27">
        <v>1796.6909999999832</v>
      </c>
      <c r="DJ10" s="27">
        <v>1760529124.224</v>
      </c>
      <c r="DK10" s="27">
        <v>1046.3089999999677</v>
      </c>
      <c r="DL10" s="27">
        <v>782934454.54500008</v>
      </c>
      <c r="DM10" s="7">
        <f>IF(OR(DH10="Indéfini",DH10="Autres",DH10="Autre",DH10="Autres demi-produits",DH10="Total général"),"",IF(DH10&lt;&gt;"",DJ10,""))</f>
        <v>1760529124.224</v>
      </c>
      <c r="DO10">
        <f t="shared" ref="DO10:DO73" si="20">IF(DU10="","",RANK(DU10,$DU$9:$DU$100,0))</f>
        <v>1</v>
      </c>
      <c r="DP10" s="33" t="s">
        <v>38</v>
      </c>
      <c r="DQ10" s="27">
        <v>575813047.20099998</v>
      </c>
      <c r="DR10" s="27">
        <v>6061199946.2709999</v>
      </c>
      <c r="DS10" s="27">
        <v>528435948.56999999</v>
      </c>
      <c r="DT10" s="27">
        <v>5197193418.2700005</v>
      </c>
      <c r="DU10" s="7">
        <f t="shared" ref="DU10:DU73" si="21">IF(OR(DP10="Indéfini",DP10="Autres",DP10="Autre",DP10="Autres produits bruts d'origine animale et végétale",DP10="Total général"),"",IF(DP10&lt;&gt;"",DR10,""))</f>
        <v>6061199946.2709999</v>
      </c>
      <c r="DW10">
        <f t="shared" ref="DW10:DW73" si="22">IF(EC10="","",RANK(EC10,$EC$9:$EC$100,0))</f>
        <v>1</v>
      </c>
      <c r="DX10" s="33" t="s">
        <v>161</v>
      </c>
      <c r="DY10" s="27">
        <v>6489486350</v>
      </c>
      <c r="DZ10" s="27">
        <v>14373582287.057999</v>
      </c>
      <c r="EA10" s="27">
        <v>7544209445.8999996</v>
      </c>
      <c r="EB10" s="27">
        <v>8002780820.1810007</v>
      </c>
      <c r="EC10" s="7">
        <f>IF(OR(DX10="Indéfini",DX10="Autres",DX10="Autre",DX10="Autres produits bruts d'origine minérale",DX10="Total général"),"",IF(DX10&lt;&gt;"",DZ10,""))</f>
        <v>14373582287.057999</v>
      </c>
      <c r="EE10">
        <f t="shared" ref="EE10:EE73" si="23">IF(EK10="","",RANK(EK10,$EK$9:$EK$100,0))</f>
        <v>1</v>
      </c>
      <c r="EF10" s="33" t="s">
        <v>114</v>
      </c>
      <c r="EG10" s="27">
        <v>251297923.28599998</v>
      </c>
      <c r="EH10" s="27">
        <v>35985317362.223999</v>
      </c>
      <c r="EI10" s="27">
        <v>177905259.49699995</v>
      </c>
      <c r="EJ10" s="27">
        <v>25764359024.893005</v>
      </c>
      <c r="EK10" s="7">
        <f>IF(OR(EF10="Indéfini",EF10="Autres",EF10="Autre",EF10="Autres produits finis de consommation",EF10="Total général"),"",IF(EF10&lt;&gt;"",EH10,""))</f>
        <v>35985317362.223999</v>
      </c>
      <c r="EM10">
        <f t="shared" ref="EM10:EM73" si="24">IF(ES10="","",RANK(ES10,$ES$9:$ES$100,0))</f>
        <v>1</v>
      </c>
      <c r="EN10" s="33" t="s">
        <v>86</v>
      </c>
      <c r="EO10" s="27">
        <v>21884434.428000003</v>
      </c>
      <c r="EP10" s="27">
        <v>1409985637.2389998</v>
      </c>
      <c r="EQ10" s="27">
        <v>16489104.672999991</v>
      </c>
      <c r="ER10" s="27">
        <v>1006213152.2280008</v>
      </c>
      <c r="ES10" s="27">
        <f t="shared" ref="ES10:ES73" si="25">IF(OR(EN10="Indéfini",EN10="Autres",EN10="Autre",EN10="Autres produits finis d'équipement agricole",EN10="Total général"),"",IF(EN10&lt;&gt;"",EP10,""))</f>
        <v>1409985637.2389998</v>
      </c>
      <c r="ET10" s="27"/>
      <c r="EU10" s="27">
        <f t="shared" ref="EU10:EU73" si="26">IF(FA10="","",RANK(FA10,$FA$9:$FA$100,0))</f>
        <v>1</v>
      </c>
      <c r="EV10" s="33" t="s">
        <v>89</v>
      </c>
      <c r="EW10" s="27">
        <v>2940634.2780000018</v>
      </c>
      <c r="EX10" s="27">
        <v>15449369198.17</v>
      </c>
      <c r="EY10" s="27">
        <v>3160960.4910000004</v>
      </c>
      <c r="EZ10" s="27">
        <v>12239593666.213999</v>
      </c>
      <c r="FA10" s="7">
        <f t="shared" ref="FA10:FA73" si="27">IF(OR(EV10="Indéfini",EV10="Autres",EV10="Autre",EV10="Autres produits finis d'équipement industriel",EV10="Total général"),"",IF(EV10&lt;&gt;"",EX10,""))</f>
        <v>15449369198.17</v>
      </c>
      <c r="FC10" s="24" t="s">
        <v>210</v>
      </c>
      <c r="FD10" s="25" t="s">
        <v>214</v>
      </c>
      <c r="FE10" s="25" t="s">
        <v>208</v>
      </c>
      <c r="FF10" s="25" t="s">
        <v>214</v>
      </c>
      <c r="FG10" s="25" t="s">
        <v>208</v>
      </c>
    </row>
    <row r="11" spans="1:163" ht="15.75" x14ac:dyDescent="0.25">
      <c r="A11" s="26" t="s">
        <v>457</v>
      </c>
      <c r="B11" s="26"/>
      <c r="E11">
        <f t="shared" si="0"/>
        <v>2</v>
      </c>
      <c r="F11" s="33" t="s">
        <v>5</v>
      </c>
      <c r="G11" s="27">
        <v>105529108.2249999</v>
      </c>
      <c r="H11" s="27">
        <v>10604354431.711002</v>
      </c>
      <c r="I11" s="27">
        <v>123013018.68499999</v>
      </c>
      <c r="J11" s="27">
        <v>11383884218.482002</v>
      </c>
      <c r="K11" s="7">
        <f t="shared" ref="K11:K73" si="28">IF(OR(F11="Indéfini",F11="Autres",F11="Autre",F11="Autres produits alimentaires",F11="Total général"),"",IF(F11&lt;&gt;"",H11,""))</f>
        <v>10604354431.711002</v>
      </c>
      <c r="M11">
        <f t="shared" ref="M11:M73" si="29">IF(S11="","",RANK(S11,$S$9:$S$100,0))</f>
        <v>2</v>
      </c>
      <c r="N11" s="33" t="s">
        <v>62</v>
      </c>
      <c r="O11" s="27">
        <v>2070796837.53</v>
      </c>
      <c r="P11" s="27">
        <v>14931657051.221996</v>
      </c>
      <c r="Q11" s="27">
        <v>2016964485.3499999</v>
      </c>
      <c r="R11" s="27">
        <v>13027713664.609993</v>
      </c>
      <c r="S11" s="7">
        <f t="shared" si="1"/>
        <v>14931657051.221996</v>
      </c>
      <c r="U11">
        <f t="shared" si="2"/>
        <v>2</v>
      </c>
      <c r="V11" s="33" t="s">
        <v>32</v>
      </c>
      <c r="W11" s="27">
        <v>0</v>
      </c>
      <c r="X11" s="27">
        <v>218256841</v>
      </c>
      <c r="Y11" s="27">
        <v>0</v>
      </c>
      <c r="Z11" s="27">
        <v>182424888</v>
      </c>
      <c r="AA11" s="27">
        <f t="shared" si="3"/>
        <v>218256841</v>
      </c>
      <c r="AB11" s="27"/>
      <c r="AC11" t="str">
        <f t="shared" si="4"/>
        <v/>
      </c>
      <c r="AD11" s="26" t="s">
        <v>138</v>
      </c>
      <c r="AE11" s="27">
        <v>452.71299999999997</v>
      </c>
      <c r="AF11" s="27">
        <v>395641751.63399994</v>
      </c>
      <c r="AG11" s="27">
        <v>337.03500000000003</v>
      </c>
      <c r="AH11" s="27">
        <v>241522203.09999999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32584361.914000008</v>
      </c>
      <c r="AN11" s="27">
        <v>763368026.21799994</v>
      </c>
      <c r="AO11" s="27">
        <v>28802368.673999988</v>
      </c>
      <c r="AP11" s="27">
        <v>729596702.92699981</v>
      </c>
      <c r="AQ11" s="7">
        <f t="shared" si="6"/>
        <v>763368026.21799994</v>
      </c>
      <c r="AS11">
        <f t="shared" si="7"/>
        <v>2</v>
      </c>
      <c r="AT11" s="33" t="s">
        <v>52</v>
      </c>
      <c r="AU11" s="27">
        <v>79541992</v>
      </c>
      <c r="AV11" s="27">
        <v>1260304006.9400001</v>
      </c>
      <c r="AW11" s="27">
        <v>99010118</v>
      </c>
      <c r="AX11" s="27">
        <v>1385685631.1199999</v>
      </c>
      <c r="AY11" s="7">
        <f t="shared" si="8"/>
        <v>1260304006.9400001</v>
      </c>
      <c r="BA11">
        <f t="shared" si="9"/>
        <v>2</v>
      </c>
      <c r="BB11" s="33" t="s">
        <v>115</v>
      </c>
      <c r="BC11" s="27">
        <v>78275135.40699999</v>
      </c>
      <c r="BD11" s="27">
        <v>26940471130.332016</v>
      </c>
      <c r="BE11" s="27">
        <v>80513624.028000027</v>
      </c>
      <c r="BF11" s="27">
        <v>27985379912.451</v>
      </c>
      <c r="BG11" s="7">
        <f t="shared" si="10"/>
        <v>26940471130.332016</v>
      </c>
      <c r="BI11">
        <f t="shared" si="11"/>
        <v>1</v>
      </c>
      <c r="BJ11" s="33" t="s">
        <v>86</v>
      </c>
      <c r="BK11" s="27">
        <v>1030686.064</v>
      </c>
      <c r="BL11" s="27">
        <v>44435112.795999996</v>
      </c>
      <c r="BM11" s="27">
        <v>1103236.9469999995</v>
      </c>
      <c r="BN11" s="27">
        <v>50192140.588</v>
      </c>
      <c r="BO11" s="27">
        <f t="shared" si="12"/>
        <v>44435112.795999996</v>
      </c>
      <c r="BP11" s="27"/>
      <c r="BQ11" s="27">
        <f t="shared" si="13"/>
        <v>2</v>
      </c>
      <c r="BR11" s="33" t="s">
        <v>89</v>
      </c>
      <c r="BS11" s="27">
        <v>3574876.7009999994</v>
      </c>
      <c r="BT11" s="27">
        <v>15944599579.384996</v>
      </c>
      <c r="BU11" s="27">
        <v>3173333.4600000037</v>
      </c>
      <c r="BV11" s="27">
        <v>14773430030.633995</v>
      </c>
      <c r="BW11" s="27">
        <f t="shared" si="14"/>
        <v>15944599579.384996</v>
      </c>
      <c r="BX11" s="27"/>
      <c r="BY11" s="26" t="s">
        <v>450</v>
      </c>
      <c r="BZ11" s="27">
        <v>496381220.41100007</v>
      </c>
      <c r="CA11" s="27">
        <v>4647319657.3810005</v>
      </c>
      <c r="CB11" s="27">
        <v>436349760.99300021</v>
      </c>
      <c r="CC11" s="27">
        <v>4686218559.3099995</v>
      </c>
      <c r="CD11" s="27"/>
      <c r="CE11" s="31"/>
      <c r="CF11" s="27"/>
      <c r="CG11" s="27"/>
      <c r="CH11" s="27">
        <f t="shared" si="15"/>
        <v>2</v>
      </c>
      <c r="CI11" s="33" t="s">
        <v>12</v>
      </c>
      <c r="CJ11" s="27">
        <v>1696993262.9140003</v>
      </c>
      <c r="CK11" s="27">
        <v>7604479178.4539995</v>
      </c>
      <c r="CL11" s="27">
        <v>1565447311.9320002</v>
      </c>
      <c r="CM11" s="27">
        <v>8700504989.5680008</v>
      </c>
      <c r="CN11" s="7">
        <f t="shared" si="16"/>
        <v>7604479178.4539995</v>
      </c>
      <c r="CQ11">
        <f t="shared" ref="CQ11:CQ73" si="31">IF(CW11="","",RANK(CW11,$CW$9:$CW$100,0))</f>
        <v>2</v>
      </c>
      <c r="CR11" s="33" t="s">
        <v>77</v>
      </c>
      <c r="CS11" s="27">
        <v>2446429915.2860026</v>
      </c>
      <c r="CT11" s="27">
        <v>16604844817.594006</v>
      </c>
      <c r="CU11" s="27">
        <v>2737947673.2359991</v>
      </c>
      <c r="CV11" s="27">
        <v>14692535809.784996</v>
      </c>
      <c r="CW11" s="7">
        <f>IF(OR(CR11="Indéfini",CR11="Autres",CR11="Autre",CR11="Autres demi-produits",CR11="Total général"),"",IF(CR11&lt;&gt;"",CT11,""))</f>
        <v>16604844817.594006</v>
      </c>
      <c r="CY11">
        <f t="shared" si="17"/>
        <v>2</v>
      </c>
      <c r="CZ11" s="33" t="s">
        <v>151</v>
      </c>
      <c r="DA11" s="27">
        <v>12205788184.662001</v>
      </c>
      <c r="DB11" s="27">
        <v>17983969045.096001</v>
      </c>
      <c r="DC11" s="27">
        <v>11987315660.200998</v>
      </c>
      <c r="DD11" s="27">
        <v>19367893576.925999</v>
      </c>
      <c r="DE11" s="7">
        <f t="shared" si="18"/>
        <v>17983969045.096001</v>
      </c>
      <c r="DG11" t="str">
        <f t="shared" si="19"/>
        <v/>
      </c>
      <c r="DH11" s="26" t="s">
        <v>138</v>
      </c>
      <c r="DI11" s="27">
        <v>1796.6909999999832</v>
      </c>
      <c r="DJ11" s="27">
        <v>1760529124.224</v>
      </c>
      <c r="DK11" s="27">
        <v>1046.3089999999968</v>
      </c>
      <c r="DL11" s="27">
        <v>782934454.54500008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639661579.06799996</v>
      </c>
      <c r="DR11" s="27">
        <v>3247782109.2160001</v>
      </c>
      <c r="DS11" s="27">
        <v>544720914.35399997</v>
      </c>
      <c r="DT11" s="27">
        <v>2708061903</v>
      </c>
      <c r="DU11" s="7">
        <f t="shared" si="21"/>
        <v>3247782109.2160001</v>
      </c>
      <c r="DW11">
        <f t="shared" si="22"/>
        <v>2</v>
      </c>
      <c r="DX11" s="33" t="s">
        <v>51</v>
      </c>
      <c r="DY11" s="27">
        <v>1343298638.5870004</v>
      </c>
      <c r="DZ11" s="27">
        <v>5016907778.2749996</v>
      </c>
      <c r="EA11" s="27">
        <v>965505678.90200007</v>
      </c>
      <c r="EB11" s="27">
        <v>3945589608.4160004</v>
      </c>
      <c r="EC11" s="7">
        <f t="shared" ref="EC11:EC73" si="33">IF(OR(DX11="Indéfini",DX11="Autres",DX11="Autre",DX11="Autres produits bruts d'origine minérale",DX11="Total général"),"",IF(DX11&lt;&gt;"",DZ11,""))</f>
        <v>5016907778.2749996</v>
      </c>
      <c r="EE11">
        <f t="shared" si="23"/>
        <v>2</v>
      </c>
      <c r="EF11" s="33" t="s">
        <v>116</v>
      </c>
      <c r="EG11" s="27">
        <v>310080843.00099999</v>
      </c>
      <c r="EH11" s="27">
        <v>31460087841.170006</v>
      </c>
      <c r="EI11" s="27">
        <v>304221110.37300003</v>
      </c>
      <c r="EJ11" s="27">
        <v>31606920158.994999</v>
      </c>
      <c r="EK11" s="7">
        <f t="shared" ref="EK11:EK73" si="34">IF(OR(EF11="Indéfini",EF11="Autres",EF11="Autre",EF11="Autres produits finis de consommation",EF11="Total général"),"",IF(EF11&lt;&gt;"",EH11,""))</f>
        <v>31460087841.170006</v>
      </c>
      <c r="EM11">
        <f t="shared" si="24"/>
        <v>2</v>
      </c>
      <c r="EN11" s="33" t="s">
        <v>174</v>
      </c>
      <c r="EO11" s="27">
        <v>5377832.9609999992</v>
      </c>
      <c r="EP11" s="27">
        <v>352382175.20999998</v>
      </c>
      <c r="EQ11" s="27">
        <v>3409656.56</v>
      </c>
      <c r="ER11" s="27">
        <v>229503563.00099999</v>
      </c>
      <c r="ES11" s="27">
        <f t="shared" si="25"/>
        <v>352382175.20999998</v>
      </c>
      <c r="ET11" s="27"/>
      <c r="EU11" s="27">
        <f t="shared" si="26"/>
        <v>2</v>
      </c>
      <c r="EV11" s="33" t="s">
        <v>90</v>
      </c>
      <c r="EW11" s="27">
        <v>36956360.024999991</v>
      </c>
      <c r="EX11" s="27">
        <v>15300748144.39101</v>
      </c>
      <c r="EY11" s="27">
        <v>34817211.332000002</v>
      </c>
      <c r="EZ11" s="27">
        <v>15157774336.209993</v>
      </c>
      <c r="FA11" s="7">
        <f t="shared" si="27"/>
        <v>15300748144.39101</v>
      </c>
      <c r="FC11" s="26" t="s">
        <v>216</v>
      </c>
      <c r="FD11" s="27">
        <v>15509986269.525</v>
      </c>
      <c r="FE11" s="27">
        <v>86146899148.393997</v>
      </c>
      <c r="FF11" s="27">
        <v>14751179911.989994</v>
      </c>
      <c r="FG11" s="27">
        <v>82606444590.411011</v>
      </c>
    </row>
    <row r="12" spans="1:163" ht="15.75" x14ac:dyDescent="0.25">
      <c r="A12" s="26" t="s">
        <v>458</v>
      </c>
      <c r="B12" s="26"/>
      <c r="E12">
        <f t="shared" si="0"/>
        <v>3</v>
      </c>
      <c r="F12" s="33" t="s">
        <v>6</v>
      </c>
      <c r="G12" s="27">
        <v>614507810.13000059</v>
      </c>
      <c r="H12" s="27">
        <v>10380179188.777979</v>
      </c>
      <c r="I12" s="27">
        <v>672206762.4460001</v>
      </c>
      <c r="J12" s="27">
        <v>10268982543.836006</v>
      </c>
      <c r="K12" s="7">
        <f t="shared" si="28"/>
        <v>10380179188.777979</v>
      </c>
      <c r="M12">
        <f t="shared" si="29"/>
        <v>3</v>
      </c>
      <c r="N12" s="33" t="s">
        <v>242</v>
      </c>
      <c r="O12" s="27">
        <v>1229400.0450000006</v>
      </c>
      <c r="P12" s="27">
        <v>4233039382.6930008</v>
      </c>
      <c r="Q12" s="27">
        <v>1507899.290000001</v>
      </c>
      <c r="R12" s="27">
        <v>6992296365.940999</v>
      </c>
      <c r="S12" s="7">
        <f t="shared" si="1"/>
        <v>4233039382.6930008</v>
      </c>
      <c r="U12">
        <f t="shared" si="2"/>
        <v>3</v>
      </c>
      <c r="V12" s="33" t="s">
        <v>33</v>
      </c>
      <c r="W12" s="27">
        <v>28101578.868000001</v>
      </c>
      <c r="X12" s="27">
        <v>93416371.135000005</v>
      </c>
      <c r="Y12" s="27">
        <v>1261833.1000000001</v>
      </c>
      <c r="Z12" s="27">
        <v>16402884.734000001</v>
      </c>
      <c r="AA12" s="27">
        <f t="shared" si="3"/>
        <v>93416371.135000005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36</v>
      </c>
      <c r="AM12" s="27">
        <v>23460064</v>
      </c>
      <c r="AN12" s="27">
        <v>596422526.06999993</v>
      </c>
      <c r="AO12" s="27">
        <v>17029496</v>
      </c>
      <c r="AP12" s="27">
        <v>1159752273.23</v>
      </c>
      <c r="AQ12" s="7">
        <f t="shared" si="6"/>
        <v>596422526.06999993</v>
      </c>
      <c r="AS12">
        <f t="shared" si="7"/>
        <v>3</v>
      </c>
      <c r="AT12" s="33" t="s">
        <v>53</v>
      </c>
      <c r="AU12" s="27">
        <v>935152193</v>
      </c>
      <c r="AV12" s="27">
        <v>1048564932.4200001</v>
      </c>
      <c r="AW12" s="27">
        <v>913413658</v>
      </c>
      <c r="AX12" s="27">
        <v>1026844375.163</v>
      </c>
      <c r="AY12" s="7">
        <f t="shared" si="8"/>
        <v>1048564932.4200001</v>
      </c>
      <c r="BA12">
        <f t="shared" si="9"/>
        <v>3</v>
      </c>
      <c r="BB12" s="33" t="s">
        <v>116</v>
      </c>
      <c r="BC12" s="27">
        <v>220507193.40399989</v>
      </c>
      <c r="BD12" s="27">
        <v>16544598266.231995</v>
      </c>
      <c r="BE12" s="27">
        <v>219541810.27299991</v>
      </c>
      <c r="BF12" s="27">
        <v>15818615583.187996</v>
      </c>
      <c r="BG12" s="7">
        <f t="shared" si="10"/>
        <v>16544598266.231995</v>
      </c>
      <c r="BI12">
        <f t="shared" si="11"/>
        <v>2</v>
      </c>
      <c r="BJ12" s="33" t="s">
        <v>174</v>
      </c>
      <c r="BK12" s="27">
        <v>74790</v>
      </c>
      <c r="BL12" s="27">
        <v>2228928.4</v>
      </c>
      <c r="BM12" s="27">
        <v>68610</v>
      </c>
      <c r="BN12" s="27">
        <v>2477992</v>
      </c>
      <c r="BO12" s="27">
        <f t="shared" si="12"/>
        <v>2228928.4</v>
      </c>
      <c r="BP12" s="27"/>
      <c r="BQ12" s="27">
        <f t="shared" si="13"/>
        <v>3</v>
      </c>
      <c r="BR12" s="33" t="s">
        <v>90</v>
      </c>
      <c r="BS12" s="27">
        <v>19613319.898000006</v>
      </c>
      <c r="BT12" s="27">
        <v>10609244707.447001</v>
      </c>
      <c r="BU12" s="27">
        <v>18269862.41100001</v>
      </c>
      <c r="BV12" s="27">
        <v>9849915443.7380047</v>
      </c>
      <c r="BW12" s="27">
        <f t="shared" si="14"/>
        <v>10609244707.447001</v>
      </c>
      <c r="BX12" s="27"/>
      <c r="BY12" s="26" t="s">
        <v>375</v>
      </c>
      <c r="BZ12" s="27">
        <v>5337</v>
      </c>
      <c r="CA12" s="27">
        <v>62000</v>
      </c>
      <c r="CB12" s="27"/>
      <c r="CC12" s="27"/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2909840662.348</v>
      </c>
      <c r="CK12" s="27">
        <v>6873451324.6350002</v>
      </c>
      <c r="CL12" s="27">
        <v>2496723559.4269991</v>
      </c>
      <c r="CM12" s="27">
        <v>5886883289.2099991</v>
      </c>
      <c r="CN12" s="7">
        <f t="shared" si="16"/>
        <v>6873451324.6350002</v>
      </c>
      <c r="CQ12">
        <f t="shared" si="31"/>
        <v>3</v>
      </c>
      <c r="CR12" s="33" t="s">
        <v>166</v>
      </c>
      <c r="CS12" s="27">
        <v>112419536.83499998</v>
      </c>
      <c r="CT12" s="27">
        <v>10810657386.388996</v>
      </c>
      <c r="CU12" s="27">
        <v>99629851.850999951</v>
      </c>
      <c r="CV12" s="27">
        <v>9479719816.833004</v>
      </c>
      <c r="CW12" s="7">
        <f>IF(OR(CR12="Indéfini",CR12="Autres",CR12="Autre",CR12="Autres demi-produits",CR12="Total général"),"",IF(CR12&lt;&gt;"",CT12,""))</f>
        <v>10810657386.388996</v>
      </c>
      <c r="CY12">
        <f t="shared" si="17"/>
        <v>3</v>
      </c>
      <c r="CZ12" s="33" t="s">
        <v>152</v>
      </c>
      <c r="DA12" s="27">
        <v>10958732742.911001</v>
      </c>
      <c r="DB12" s="27">
        <v>11980431151.046003</v>
      </c>
      <c r="DC12" s="27">
        <v>9910252409.776001</v>
      </c>
      <c r="DD12" s="27">
        <v>11711408225.506996</v>
      </c>
      <c r="DE12" s="7">
        <f t="shared" si="18"/>
        <v>11980431151.046003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29175603.223000009</v>
      </c>
      <c r="DR12" s="27">
        <v>1542791972.0929997</v>
      </c>
      <c r="DS12" s="27">
        <v>23609474.780999988</v>
      </c>
      <c r="DT12" s="27">
        <v>1395064378.642</v>
      </c>
      <c r="DU12" s="7">
        <f t="shared" si="21"/>
        <v>1542791972.0929997</v>
      </c>
      <c r="DW12">
        <f t="shared" si="22"/>
        <v>3</v>
      </c>
      <c r="DX12" s="33" t="s">
        <v>160</v>
      </c>
      <c r="DY12" s="27">
        <v>28573145.397000004</v>
      </c>
      <c r="DZ12" s="27">
        <v>586898487.7809999</v>
      </c>
      <c r="EA12" s="27">
        <v>9499552.6699999981</v>
      </c>
      <c r="EB12" s="27">
        <v>250457262.639</v>
      </c>
      <c r="EC12" s="7">
        <f t="shared" si="33"/>
        <v>586898487.7809999</v>
      </c>
      <c r="EE12" t="str">
        <f t="shared" si="23"/>
        <v/>
      </c>
      <c r="EF12" s="33" t="s">
        <v>137</v>
      </c>
      <c r="EG12" s="27">
        <v>113378272.55499999</v>
      </c>
      <c r="EH12" s="27">
        <v>14219603721.793009</v>
      </c>
      <c r="EI12" s="27">
        <v>105089760.31000008</v>
      </c>
      <c r="EJ12" s="27">
        <v>10462750574.444002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109222.08499999999</v>
      </c>
      <c r="EP12" s="27">
        <v>9124204.5179999992</v>
      </c>
      <c r="EQ12" s="27">
        <v>127800.16700000004</v>
      </c>
      <c r="ER12" s="27">
        <v>11645921.082999995</v>
      </c>
      <c r="ES12" s="27" t="str">
        <f t="shared" si="25"/>
        <v/>
      </c>
      <c r="ET12" s="27"/>
      <c r="EU12" s="27">
        <f t="shared" si="26"/>
        <v>3</v>
      </c>
      <c r="EV12" s="33" t="s">
        <v>349</v>
      </c>
      <c r="EW12" s="27">
        <v>102068327.13300002</v>
      </c>
      <c r="EX12" s="27">
        <v>14002139180.904001</v>
      </c>
      <c r="EY12" s="27">
        <v>98796871.835000008</v>
      </c>
      <c r="EZ12" s="27">
        <v>14847444535.662998</v>
      </c>
      <c r="FA12" s="7">
        <f t="shared" si="27"/>
        <v>14002139180.904001</v>
      </c>
      <c r="FC12" s="26" t="s">
        <v>217</v>
      </c>
      <c r="FD12" s="27">
        <v>12796958716.170017</v>
      </c>
      <c r="FE12" s="27">
        <v>157953072011.3389</v>
      </c>
      <c r="FF12" s="27">
        <v>12313700941.991995</v>
      </c>
      <c r="FG12" s="27">
        <v>149115760847.63791</v>
      </c>
    </row>
    <row r="13" spans="1:163" ht="15.75" x14ac:dyDescent="0.25">
      <c r="A13" s="26" t="s">
        <v>459</v>
      </c>
      <c r="B13" s="26"/>
      <c r="E13">
        <f t="shared" si="0"/>
        <v>4</v>
      </c>
      <c r="F13" s="33" t="s">
        <v>7</v>
      </c>
      <c r="G13" s="27">
        <v>119073566.89400001</v>
      </c>
      <c r="H13" s="27">
        <v>6725823557.843997</v>
      </c>
      <c r="I13" s="27">
        <v>134238029.31400001</v>
      </c>
      <c r="J13" s="27">
        <v>7300730398.9450006</v>
      </c>
      <c r="K13" s="7">
        <f t="shared" si="28"/>
        <v>6725823557.843997</v>
      </c>
      <c r="M13">
        <f t="shared" si="29"/>
        <v>4</v>
      </c>
      <c r="N13" s="33" t="s">
        <v>68</v>
      </c>
      <c r="O13" s="27">
        <v>249708.20999999996</v>
      </c>
      <c r="P13" s="27">
        <v>2493543556.6269999</v>
      </c>
      <c r="Q13" s="27">
        <v>138144.19500000001</v>
      </c>
      <c r="R13" s="27">
        <v>1037159425.6139998</v>
      </c>
      <c r="S13" s="7">
        <f t="shared" si="1"/>
        <v>2493543556.6269999</v>
      </c>
      <c r="U13">
        <f t="shared" si="2"/>
        <v>4</v>
      </c>
      <c r="V13" s="33" t="s">
        <v>198</v>
      </c>
      <c r="W13" s="27">
        <v>655507.19999999995</v>
      </c>
      <c r="X13" s="27">
        <v>7035966</v>
      </c>
      <c r="Y13" s="27">
        <v>198505</v>
      </c>
      <c r="Z13" s="27">
        <v>2728768</v>
      </c>
      <c r="AA13" s="27">
        <f t="shared" si="3"/>
        <v>7035966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37</v>
      </c>
      <c r="AM13" s="27">
        <v>13359163.751</v>
      </c>
      <c r="AN13" s="27">
        <v>469004945.83399993</v>
      </c>
      <c r="AO13" s="27">
        <v>14930963.738999998</v>
      </c>
      <c r="AP13" s="27">
        <v>871704987.82699978</v>
      </c>
      <c r="AQ13" s="7">
        <f t="shared" si="6"/>
        <v>469004945.83399993</v>
      </c>
      <c r="AS13">
        <f t="shared" si="7"/>
        <v>4</v>
      </c>
      <c r="AT13" s="33" t="s">
        <v>51</v>
      </c>
      <c r="AU13" s="27">
        <v>48711644.441999994</v>
      </c>
      <c r="AV13" s="27">
        <v>1030518056.2130002</v>
      </c>
      <c r="AW13" s="27">
        <v>51098978.105999999</v>
      </c>
      <c r="AX13" s="27">
        <v>1079073681.7450004</v>
      </c>
      <c r="AY13" s="7">
        <f t="shared" si="8"/>
        <v>1030518056.2130002</v>
      </c>
      <c r="BA13">
        <f t="shared" si="9"/>
        <v>4</v>
      </c>
      <c r="BB13" s="33" t="s">
        <v>117</v>
      </c>
      <c r="BC13" s="27">
        <v>39202475.903999999</v>
      </c>
      <c r="BD13" s="27">
        <v>7822107033.5520039</v>
      </c>
      <c r="BE13" s="27">
        <v>43943093.955000021</v>
      </c>
      <c r="BF13" s="27">
        <v>8542855355.7929993</v>
      </c>
      <c r="BG13" s="7">
        <f t="shared" si="10"/>
        <v>7822107033.5520039</v>
      </c>
      <c r="BI13" t="str">
        <f t="shared" si="11"/>
        <v/>
      </c>
      <c r="BJ13" s="26" t="s">
        <v>138</v>
      </c>
      <c r="BK13" s="27">
        <v>1398821.8219999997</v>
      </c>
      <c r="BL13" s="27">
        <v>183402586.75199997</v>
      </c>
      <c r="BM13" s="27">
        <v>1423003.0269999998</v>
      </c>
      <c r="BN13" s="27">
        <v>179823554.58799997</v>
      </c>
      <c r="BO13" s="27" t="str">
        <f t="shared" si="12"/>
        <v/>
      </c>
      <c r="BQ13" s="27">
        <f t="shared" si="13"/>
        <v>4</v>
      </c>
      <c r="BR13" s="33" t="s">
        <v>91</v>
      </c>
      <c r="BS13" s="27">
        <v>419559.83399999997</v>
      </c>
      <c r="BT13" s="27">
        <v>1712484746.3339999</v>
      </c>
      <c r="BU13" s="27">
        <v>418616.72199999978</v>
      </c>
      <c r="BV13" s="27">
        <v>1795036024.2110002</v>
      </c>
      <c r="BW13" s="27">
        <f t="shared" si="14"/>
        <v>1712484746.3339999</v>
      </c>
      <c r="BY13" s="26" t="s">
        <v>219</v>
      </c>
      <c r="BZ13" s="27">
        <v>452.71299999999997</v>
      </c>
      <c r="CA13" s="27">
        <v>395641751.63399994</v>
      </c>
      <c r="CB13" s="27">
        <v>337.03500000000003</v>
      </c>
      <c r="CC13" s="27">
        <v>241522203.09999999</v>
      </c>
      <c r="CH13" s="27">
        <f t="shared" si="15"/>
        <v>4</v>
      </c>
      <c r="CI13" s="33" t="s">
        <v>194</v>
      </c>
      <c r="CJ13" s="27">
        <v>142697204.03799996</v>
      </c>
      <c r="CK13" s="27">
        <v>6318171353.0250034</v>
      </c>
      <c r="CL13" s="27">
        <v>101577174.99400002</v>
      </c>
      <c r="CM13" s="27">
        <v>4845775684.0439997</v>
      </c>
      <c r="CN13" s="7">
        <f t="shared" si="16"/>
        <v>6318171353.0250034</v>
      </c>
      <c r="CQ13">
        <f t="shared" si="31"/>
        <v>4</v>
      </c>
      <c r="CR13" s="33" t="s">
        <v>71</v>
      </c>
      <c r="CS13" s="27">
        <v>842919617.99999976</v>
      </c>
      <c r="CT13" s="27">
        <v>8165039732.7020035</v>
      </c>
      <c r="CU13" s="27">
        <v>725305296.44500029</v>
      </c>
      <c r="CV13" s="27">
        <v>7488984643.3569956</v>
      </c>
      <c r="CW13" s="7">
        <f t="shared" ref="CW13:CW73" si="35">IF(OR(CR13="Indéfini",CR13="Autres",CR13="Autre",CR13="Autres demi-produits",CR13="Total général"),"",IF(CR13&lt;&gt;"",CT13,""))</f>
        <v>8165039732.7020035</v>
      </c>
      <c r="CY13">
        <f t="shared" si="17"/>
        <v>4</v>
      </c>
      <c r="CZ13" s="33" t="s">
        <v>31</v>
      </c>
      <c r="DA13" s="27">
        <v>1469423926.9889994</v>
      </c>
      <c r="DB13" s="27">
        <v>11192380476.567003</v>
      </c>
      <c r="DC13" s="27">
        <v>1231853381.9540002</v>
      </c>
      <c r="DD13" s="27">
        <v>11184694704.764999</v>
      </c>
      <c r="DE13" s="7">
        <f t="shared" si="18"/>
        <v>11192380476.567003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37</v>
      </c>
      <c r="DQ13" s="27">
        <v>26917205.551999994</v>
      </c>
      <c r="DR13" s="27">
        <v>1186228643.2480001</v>
      </c>
      <c r="DS13" s="27">
        <v>5427052.4019999988</v>
      </c>
      <c r="DT13" s="27">
        <v>406580842.77700001</v>
      </c>
      <c r="DU13" s="7">
        <f t="shared" si="21"/>
        <v>1186228643.2480001</v>
      </c>
      <c r="DW13">
        <f t="shared" si="22"/>
        <v>4</v>
      </c>
      <c r="DX13" s="33" t="s">
        <v>59</v>
      </c>
      <c r="DY13" s="27">
        <v>32042086.637000002</v>
      </c>
      <c r="DZ13" s="27">
        <v>500363418.16600001</v>
      </c>
      <c r="EA13" s="27">
        <v>29169336.815000005</v>
      </c>
      <c r="EB13" s="27">
        <v>500753546.29299998</v>
      </c>
      <c r="EC13" s="7">
        <f t="shared" si="33"/>
        <v>500363418.16600001</v>
      </c>
      <c r="EE13">
        <f t="shared" si="23"/>
        <v>3</v>
      </c>
      <c r="EF13" s="33" t="s">
        <v>122</v>
      </c>
      <c r="EG13" s="27">
        <v>12209079.627000006</v>
      </c>
      <c r="EH13" s="27">
        <v>11537095590.237995</v>
      </c>
      <c r="EI13" s="27">
        <v>10900290.336999997</v>
      </c>
      <c r="EJ13" s="27">
        <v>9830387391.569006</v>
      </c>
      <c r="EK13" s="7">
        <f t="shared" si="34"/>
        <v>11537095590.237995</v>
      </c>
      <c r="EM13" t="str">
        <f t="shared" si="24"/>
        <v/>
      </c>
      <c r="EN13" s="26" t="s">
        <v>138</v>
      </c>
      <c r="EO13" s="27">
        <v>27371489.474000007</v>
      </c>
      <c r="EP13" s="27">
        <v>1771492016.9670002</v>
      </c>
      <c r="EQ13" s="27">
        <v>20026561.399999991</v>
      </c>
      <c r="ER13" s="27">
        <v>1247362636.3119993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69512536.024999991</v>
      </c>
      <c r="EX13" s="27">
        <v>13542957958.234997</v>
      </c>
      <c r="EY13" s="27">
        <v>62524765.571999989</v>
      </c>
      <c r="EZ13" s="27">
        <v>12478501907.654007</v>
      </c>
      <c r="FA13" s="7">
        <f t="shared" si="27"/>
        <v>13542957958.234997</v>
      </c>
      <c r="FC13" s="26" t="s">
        <v>450</v>
      </c>
      <c r="FD13" s="27">
        <v>33365197445.19701</v>
      </c>
      <c r="FE13" s="27">
        <v>98698003460.702026</v>
      </c>
      <c r="FF13" s="27">
        <v>31188603091.618999</v>
      </c>
      <c r="FG13" s="27">
        <v>104251092589.341</v>
      </c>
    </row>
    <row r="14" spans="1:163" ht="15.75" x14ac:dyDescent="0.25">
      <c r="A14" s="26" t="s">
        <v>460</v>
      </c>
      <c r="B14" s="26"/>
      <c r="E14">
        <f t="shared" si="0"/>
        <v>5</v>
      </c>
      <c r="F14" s="33" t="s">
        <v>8</v>
      </c>
      <c r="G14" s="27">
        <v>541810796.43900025</v>
      </c>
      <c r="H14" s="27">
        <v>6464382832.2680073</v>
      </c>
      <c r="I14" s="27">
        <v>591919807.51600027</v>
      </c>
      <c r="J14" s="27">
        <v>7383669788.2630033</v>
      </c>
      <c r="K14" s="7">
        <f t="shared" si="28"/>
        <v>6464382832.2680073</v>
      </c>
      <c r="M14">
        <f t="shared" si="29"/>
        <v>5</v>
      </c>
      <c r="N14" s="33" t="s">
        <v>63</v>
      </c>
      <c r="O14" s="27">
        <v>19187465.253000006</v>
      </c>
      <c r="P14" s="27">
        <v>2257924799.3969998</v>
      </c>
      <c r="Q14" s="27">
        <v>36110112.79299999</v>
      </c>
      <c r="R14" s="27">
        <v>4965758862.9429979</v>
      </c>
      <c r="S14" s="7">
        <f t="shared" si="1"/>
        <v>2257924799.3969998</v>
      </c>
      <c r="U14">
        <f t="shared" si="2"/>
        <v>5</v>
      </c>
      <c r="V14" s="33" t="s">
        <v>152</v>
      </c>
      <c r="W14" s="27">
        <v>887843</v>
      </c>
      <c r="X14" s="27">
        <v>2699318.8</v>
      </c>
      <c r="Y14" s="27">
        <v>133650.29999999999</v>
      </c>
      <c r="Z14" s="27">
        <v>587607.38</v>
      </c>
      <c r="AA14" s="27">
        <f t="shared" si="3"/>
        <v>2699318.8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41</v>
      </c>
      <c r="AM14" s="27">
        <v>2393174.3049999988</v>
      </c>
      <c r="AN14" s="27">
        <v>318702222.83800006</v>
      </c>
      <c r="AO14" s="27">
        <v>1141194.5550000002</v>
      </c>
      <c r="AP14" s="27">
        <v>286517486.42299998</v>
      </c>
      <c r="AQ14" s="7">
        <f t="shared" si="6"/>
        <v>318702222.83800006</v>
      </c>
      <c r="AS14">
        <f t="shared" si="7"/>
        <v>5</v>
      </c>
      <c r="AT14" s="33" t="s">
        <v>54</v>
      </c>
      <c r="AU14" s="27">
        <v>51098481</v>
      </c>
      <c r="AV14" s="27">
        <v>843571301.09000003</v>
      </c>
      <c r="AW14" s="27">
        <v>57304957</v>
      </c>
      <c r="AX14" s="27">
        <v>778465515.36999989</v>
      </c>
      <c r="AY14" s="7">
        <f t="shared" si="8"/>
        <v>843571301.09000003</v>
      </c>
      <c r="BA14">
        <f t="shared" si="9"/>
        <v>5</v>
      </c>
      <c r="BB14" s="33" t="s">
        <v>322</v>
      </c>
      <c r="BC14" s="27">
        <v>47854009.535000011</v>
      </c>
      <c r="BD14" s="27">
        <v>7487160895.9279985</v>
      </c>
      <c r="BE14" s="27">
        <v>34333918.722000033</v>
      </c>
      <c r="BF14" s="27">
        <v>5371990149.1469984</v>
      </c>
      <c r="BG14" s="7">
        <f t="shared" si="10"/>
        <v>7487160895.9279985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92</v>
      </c>
      <c r="BS14" s="27">
        <v>1301372.1809999996</v>
      </c>
      <c r="BT14" s="27">
        <v>1530834360.5820017</v>
      </c>
      <c r="BU14" s="27">
        <v>1764825.4449999996</v>
      </c>
      <c r="BV14" s="27">
        <v>1751335841.902</v>
      </c>
      <c r="BW14" s="27">
        <f t="shared" si="14"/>
        <v>1530834360.5820017</v>
      </c>
      <c r="BY14" s="26" t="s">
        <v>220</v>
      </c>
      <c r="BZ14" s="27">
        <v>243328324.58799997</v>
      </c>
      <c r="CA14" s="27">
        <v>5040346330.901001</v>
      </c>
      <c r="CB14" s="27">
        <v>207196988.06499988</v>
      </c>
      <c r="CC14" s="27">
        <v>5835870776.5929956</v>
      </c>
      <c r="CH14" s="27">
        <f t="shared" si="15"/>
        <v>5</v>
      </c>
      <c r="CI14" s="33" t="s">
        <v>149</v>
      </c>
      <c r="CJ14" s="27">
        <v>2149442152.5009999</v>
      </c>
      <c r="CK14" s="27">
        <v>5684858285.2180004</v>
      </c>
      <c r="CL14" s="27">
        <v>2007494206.4139998</v>
      </c>
      <c r="CM14" s="27">
        <v>6362811032.974</v>
      </c>
      <c r="CN14" s="7">
        <f t="shared" si="16"/>
        <v>5684858285.2180004</v>
      </c>
      <c r="CQ14">
        <f t="shared" si="31"/>
        <v>5</v>
      </c>
      <c r="CR14" s="33" t="s">
        <v>162</v>
      </c>
      <c r="CS14" s="27">
        <v>1614926734.381</v>
      </c>
      <c r="CT14" s="27">
        <v>7269639858</v>
      </c>
      <c r="CU14" s="27">
        <v>1721554373.4780002</v>
      </c>
      <c r="CV14" s="27">
        <v>8119286156.4099998</v>
      </c>
      <c r="CW14" s="7">
        <f t="shared" si="35"/>
        <v>7269639858</v>
      </c>
      <c r="CY14">
        <f t="shared" si="17"/>
        <v>5</v>
      </c>
      <c r="CZ14" s="33" t="s">
        <v>150</v>
      </c>
      <c r="DA14" s="27">
        <v>833799194.13399994</v>
      </c>
      <c r="DB14" s="27">
        <v>6033442646.1350021</v>
      </c>
      <c r="DC14" s="27">
        <v>705488868.0819999</v>
      </c>
      <c r="DD14" s="27">
        <v>6150589704.9799995</v>
      </c>
      <c r="DE14" s="7">
        <f t="shared" si="18"/>
        <v>6033442646.1350021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156</v>
      </c>
      <c r="DQ14" s="27">
        <v>60740174.295000017</v>
      </c>
      <c r="DR14" s="27">
        <v>1164710908.5320001</v>
      </c>
      <c r="DS14" s="27">
        <v>54067562.948999971</v>
      </c>
      <c r="DT14" s="27">
        <v>1226425622.747</v>
      </c>
      <c r="DU14" s="7">
        <f t="shared" si="21"/>
        <v>1164710908.5320001</v>
      </c>
      <c r="DW14">
        <f t="shared" si="22"/>
        <v>5</v>
      </c>
      <c r="DX14" s="33" t="s">
        <v>289</v>
      </c>
      <c r="DY14" s="27">
        <v>192347467.62999997</v>
      </c>
      <c r="DZ14" s="27">
        <v>339529429.963</v>
      </c>
      <c r="EA14" s="27">
        <v>163224467.17999992</v>
      </c>
      <c r="EB14" s="27">
        <v>292340805.051</v>
      </c>
      <c r="EC14" s="7">
        <f t="shared" si="33"/>
        <v>339529429.963</v>
      </c>
      <c r="EE14">
        <f t="shared" si="23"/>
        <v>4</v>
      </c>
      <c r="EF14" s="33" t="s">
        <v>128</v>
      </c>
      <c r="EG14" s="27">
        <v>115174294.28600003</v>
      </c>
      <c r="EH14" s="27">
        <v>11301967768.124998</v>
      </c>
      <c r="EI14" s="27">
        <v>117846999.507</v>
      </c>
      <c r="EJ14" s="27">
        <v>11754710789.987</v>
      </c>
      <c r="EK14" s="7">
        <f t="shared" si="34"/>
        <v>11301967768.124998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118613213.74699996</v>
      </c>
      <c r="EX14" s="27">
        <v>12571501984.607998</v>
      </c>
      <c r="EY14" s="27">
        <v>95971809.66200003</v>
      </c>
      <c r="EZ14" s="27">
        <v>11201492418.462992</v>
      </c>
      <c r="FA14" s="7">
        <f t="shared" si="27"/>
        <v>12571501984.607998</v>
      </c>
      <c r="FC14" s="26" t="s">
        <v>375</v>
      </c>
      <c r="FD14" s="27">
        <v>0</v>
      </c>
      <c r="FE14" s="27">
        <v>1.4210854715202004E-14</v>
      </c>
      <c r="FF14" s="27">
        <v>0</v>
      </c>
      <c r="FG14" s="27">
        <v>0</v>
      </c>
    </row>
    <row r="15" spans="1:163" ht="15.75" x14ac:dyDescent="0.25">
      <c r="A15" s="26" t="s">
        <v>462</v>
      </c>
      <c r="B15" s="26"/>
      <c r="E15">
        <f t="shared" si="0"/>
        <v>6</v>
      </c>
      <c r="F15" s="33" t="s">
        <v>10</v>
      </c>
      <c r="G15" s="27">
        <v>343153520.34499979</v>
      </c>
      <c r="H15" s="27">
        <v>4915154717.7000008</v>
      </c>
      <c r="I15" s="27">
        <v>305604411.32099998</v>
      </c>
      <c r="J15" s="27">
        <v>4475874126.0739975</v>
      </c>
      <c r="K15" s="7">
        <f t="shared" si="28"/>
        <v>4915154717.7000008</v>
      </c>
      <c r="M15">
        <f t="shared" si="29"/>
        <v>6</v>
      </c>
      <c r="N15" s="33" t="s">
        <v>72</v>
      </c>
      <c r="O15" s="27">
        <v>16421527.5</v>
      </c>
      <c r="P15" s="27">
        <v>1298550088.6020002</v>
      </c>
      <c r="Q15" s="27">
        <v>14808516.5</v>
      </c>
      <c r="R15" s="27">
        <v>1167166480.1000001</v>
      </c>
      <c r="S15" s="7">
        <f t="shared" si="1"/>
        <v>1298550088.6020002</v>
      </c>
      <c r="U15">
        <f t="shared" si="2"/>
        <v>6</v>
      </c>
      <c r="V15" s="33" t="s">
        <v>150</v>
      </c>
      <c r="W15" s="27">
        <v>2951.4</v>
      </c>
      <c r="X15" s="27">
        <v>56201</v>
      </c>
      <c r="Y15" s="27">
        <v>194</v>
      </c>
      <c r="Z15" s="27">
        <v>5592</v>
      </c>
      <c r="AA15" s="27">
        <f t="shared" si="3"/>
        <v>56201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42</v>
      </c>
      <c r="AM15" s="27">
        <v>10158070.601</v>
      </c>
      <c r="AN15" s="27">
        <v>318542504.72100002</v>
      </c>
      <c r="AO15" s="27">
        <v>10144276.349000007</v>
      </c>
      <c r="AP15" s="27">
        <v>311927902.87300003</v>
      </c>
      <c r="AQ15" s="7">
        <f t="shared" si="6"/>
        <v>318542504.72100002</v>
      </c>
      <c r="AS15">
        <f t="shared" si="7"/>
        <v>6</v>
      </c>
      <c r="AT15" s="33" t="s">
        <v>56</v>
      </c>
      <c r="AU15" s="27">
        <v>2110172689.8380001</v>
      </c>
      <c r="AV15" s="27">
        <v>416550350.01299995</v>
      </c>
      <c r="AW15" s="27">
        <v>2164627528.2709999</v>
      </c>
      <c r="AX15" s="27">
        <v>504462734.57800001</v>
      </c>
      <c r="AY15" s="7">
        <f t="shared" si="8"/>
        <v>416550350.01299995</v>
      </c>
      <c r="BA15">
        <f t="shared" si="9"/>
        <v>6</v>
      </c>
      <c r="BB15" s="33" t="s">
        <v>120</v>
      </c>
      <c r="BC15" s="27">
        <v>16177598.663999999</v>
      </c>
      <c r="BD15" s="27">
        <v>3637721944.4719987</v>
      </c>
      <c r="BE15" s="27">
        <v>15376910.026999999</v>
      </c>
      <c r="BF15" s="27">
        <v>3301402064.434001</v>
      </c>
      <c r="BG15" s="7">
        <f t="shared" si="10"/>
        <v>3637721944.4719987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349</v>
      </c>
      <c r="BS15" s="27">
        <v>3933580.2700000028</v>
      </c>
      <c r="BT15" s="27">
        <v>1068213379.1780001</v>
      </c>
      <c r="BU15" s="27">
        <v>3846263.2159999991</v>
      </c>
      <c r="BV15" s="27">
        <v>1183993371.0570002</v>
      </c>
      <c r="BW15" s="27">
        <f t="shared" si="14"/>
        <v>1068213379.1780001</v>
      </c>
      <c r="BY15" s="26" t="s">
        <v>221</v>
      </c>
      <c r="BZ15" s="27">
        <v>11498414248.001007</v>
      </c>
      <c r="CA15" s="27">
        <v>15096483957.659998</v>
      </c>
      <c r="CB15" s="27">
        <v>11160763964.308996</v>
      </c>
      <c r="CC15" s="27">
        <v>13604245508.448997</v>
      </c>
      <c r="CH15" s="27">
        <f t="shared" si="15"/>
        <v>6</v>
      </c>
      <c r="CI15" s="33" t="s">
        <v>11</v>
      </c>
      <c r="CJ15" s="27">
        <v>177420288.43200004</v>
      </c>
      <c r="CK15" s="27">
        <v>4122843448.4539981</v>
      </c>
      <c r="CL15" s="27">
        <v>165196926.06799987</v>
      </c>
      <c r="CM15" s="27">
        <v>3775059425.4069991</v>
      </c>
      <c r="CN15" s="7">
        <f t="shared" si="16"/>
        <v>4122843448.4539981</v>
      </c>
      <c r="CQ15">
        <f t="shared" si="31"/>
        <v>6</v>
      </c>
      <c r="CR15" s="33" t="s">
        <v>63</v>
      </c>
      <c r="CS15" s="27">
        <v>62222925.875999965</v>
      </c>
      <c r="CT15" s="27">
        <v>5520401522.3339996</v>
      </c>
      <c r="CU15" s="27">
        <v>47894297.580999993</v>
      </c>
      <c r="CV15" s="27">
        <v>4704491158.3700027</v>
      </c>
      <c r="CW15" s="7">
        <f t="shared" si="35"/>
        <v>5520401522.3339996</v>
      </c>
      <c r="CY15">
        <f t="shared" si="17"/>
        <v>6</v>
      </c>
      <c r="CZ15" s="33" t="s">
        <v>198</v>
      </c>
      <c r="DA15" s="27">
        <v>527730094.07200009</v>
      </c>
      <c r="DB15" s="27">
        <v>2427816130.546</v>
      </c>
      <c r="DC15" s="27">
        <v>420435123.24899995</v>
      </c>
      <c r="DD15" s="27">
        <v>2208482665.6610007</v>
      </c>
      <c r="DE15" s="7">
        <f t="shared" si="18"/>
        <v>2427816130.546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158</v>
      </c>
      <c r="DQ15" s="27">
        <v>82385520.001999989</v>
      </c>
      <c r="DR15" s="27">
        <v>1094129950</v>
      </c>
      <c r="DS15" s="27">
        <v>64392782.331</v>
      </c>
      <c r="DT15" s="27">
        <v>753324122.88999999</v>
      </c>
      <c r="DU15" s="7">
        <f t="shared" si="21"/>
        <v>1094129950</v>
      </c>
      <c r="DW15" t="str">
        <f t="shared" si="22"/>
        <v/>
      </c>
      <c r="DX15" s="33" t="s">
        <v>60</v>
      </c>
      <c r="DY15" s="27">
        <v>92430087.144000024</v>
      </c>
      <c r="DZ15" s="27">
        <v>242518732.72900003</v>
      </c>
      <c r="EA15" s="27">
        <v>76982930.986000016</v>
      </c>
      <c r="EB15" s="27">
        <v>230565551.21900004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159672264.08800003</v>
      </c>
      <c r="EH15" s="27">
        <v>9576984100.1240025</v>
      </c>
      <c r="EI15" s="27">
        <v>146477983.39899993</v>
      </c>
      <c r="EJ15" s="27">
        <v>8858052910.9290009</v>
      </c>
      <c r="EK15" s="7">
        <f t="shared" si="34"/>
        <v>9576984100.1240025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127736908.84799998</v>
      </c>
      <c r="EX15" s="27">
        <v>9771264965.5549984</v>
      </c>
      <c r="EY15" s="27">
        <v>71097425.089000016</v>
      </c>
      <c r="EZ15" s="27">
        <v>5772933350.5630026</v>
      </c>
      <c r="FA15" s="7">
        <f t="shared" si="27"/>
        <v>9771264965.5549984</v>
      </c>
      <c r="FC15" s="26" t="s">
        <v>219</v>
      </c>
      <c r="FD15" s="27">
        <v>1796.6909999999832</v>
      </c>
      <c r="FE15" s="27">
        <v>1760529124.224</v>
      </c>
      <c r="FF15" s="27">
        <v>1046.3089999999968</v>
      </c>
      <c r="FG15" s="27">
        <v>782934454.54500008</v>
      </c>
    </row>
    <row r="16" spans="1:163" ht="15.75" x14ac:dyDescent="0.25">
      <c r="A16" s="26" t="s">
        <v>463</v>
      </c>
      <c r="B16" s="26"/>
      <c r="E16">
        <f t="shared" si="0"/>
        <v>7</v>
      </c>
      <c r="F16" s="33" t="s">
        <v>13</v>
      </c>
      <c r="G16" s="27">
        <v>498733152.87300009</v>
      </c>
      <c r="H16" s="27">
        <v>4472726590.9680166</v>
      </c>
      <c r="I16" s="27">
        <v>419009405.48000002</v>
      </c>
      <c r="J16" s="27">
        <v>3859565472.1550088</v>
      </c>
      <c r="K16" s="7">
        <f t="shared" si="28"/>
        <v>4472726590.9680166</v>
      </c>
      <c r="M16">
        <f t="shared" si="29"/>
        <v>7</v>
      </c>
      <c r="N16" s="33" t="s">
        <v>64</v>
      </c>
      <c r="O16" s="27">
        <v>1574544.6569999994</v>
      </c>
      <c r="P16" s="27">
        <v>1220525097.0869989</v>
      </c>
      <c r="Q16" s="27">
        <v>2134212.6199999996</v>
      </c>
      <c r="R16" s="27">
        <v>1152078084.7739999</v>
      </c>
      <c r="S16" s="7">
        <f t="shared" si="1"/>
        <v>1220525097.0869989</v>
      </c>
      <c r="U16">
        <f t="shared" si="2"/>
        <v>7</v>
      </c>
      <c r="V16" s="33" t="s">
        <v>151</v>
      </c>
      <c r="W16" s="27">
        <v>7</v>
      </c>
      <c r="X16" s="27">
        <v>2120</v>
      </c>
      <c r="Y16" s="27">
        <v>7375</v>
      </c>
      <c r="Z16" s="27">
        <v>149545</v>
      </c>
      <c r="AA16" s="27">
        <f t="shared" si="3"/>
        <v>2120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40</v>
      </c>
      <c r="AM16" s="27">
        <v>1461966.798</v>
      </c>
      <c r="AN16" s="27">
        <v>310085789.42399997</v>
      </c>
      <c r="AO16" s="27">
        <v>953383.55</v>
      </c>
      <c r="AP16" s="27">
        <v>246307115.48000002</v>
      </c>
      <c r="AQ16" s="7">
        <f t="shared" si="6"/>
        <v>310085789.42399997</v>
      </c>
      <c r="AS16">
        <f t="shared" si="7"/>
        <v>7</v>
      </c>
      <c r="AT16" s="33" t="s">
        <v>57</v>
      </c>
      <c r="AU16" s="27">
        <v>1064442991</v>
      </c>
      <c r="AV16" s="27">
        <v>328424142</v>
      </c>
      <c r="AW16" s="27">
        <v>949635179.89999998</v>
      </c>
      <c r="AX16" s="27">
        <v>340887142.15999997</v>
      </c>
      <c r="AY16" s="7">
        <f t="shared" si="8"/>
        <v>328424142</v>
      </c>
      <c r="BA16">
        <f t="shared" si="9"/>
        <v>7</v>
      </c>
      <c r="BB16" s="33" t="s">
        <v>119</v>
      </c>
      <c r="BC16" s="27">
        <v>9332633.2080000006</v>
      </c>
      <c r="BD16" s="27">
        <v>2215497365.3339992</v>
      </c>
      <c r="BE16" s="27">
        <v>9348464.9409999978</v>
      </c>
      <c r="BF16" s="27">
        <v>2226204269.6969995</v>
      </c>
      <c r="BG16" s="7">
        <f t="shared" si="10"/>
        <v>2215497365.3339992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106</v>
      </c>
      <c r="BS16" s="27">
        <v>5906018.3799999999</v>
      </c>
      <c r="BT16" s="27">
        <v>966412662.08500004</v>
      </c>
      <c r="BU16" s="27">
        <v>4749312.66</v>
      </c>
      <c r="BV16" s="27">
        <v>719543754.52399993</v>
      </c>
      <c r="BW16" s="27">
        <f t="shared" si="14"/>
        <v>966412662.08500004</v>
      </c>
      <c r="BY16" s="26" t="s">
        <v>222</v>
      </c>
      <c r="BZ16" s="27">
        <v>1105220412.4949999</v>
      </c>
      <c r="CA16" s="27">
        <v>131627260604.20102</v>
      </c>
      <c r="CB16" s="27">
        <v>1203199495.1819997</v>
      </c>
      <c r="CC16" s="27">
        <v>140983511499.27789</v>
      </c>
      <c r="CH16" s="27">
        <f t="shared" si="15"/>
        <v>7</v>
      </c>
      <c r="CI16" s="33" t="s">
        <v>18</v>
      </c>
      <c r="CJ16" s="27">
        <v>17540490.447999999</v>
      </c>
      <c r="CK16" s="27">
        <v>2685799272.2839999</v>
      </c>
      <c r="CL16" s="27">
        <v>13000910.209999997</v>
      </c>
      <c r="CM16" s="27">
        <v>2232466305.0239992</v>
      </c>
      <c r="CN16" s="7">
        <f t="shared" si="16"/>
        <v>2685799272.2839999</v>
      </c>
      <c r="CQ16">
        <f t="shared" si="31"/>
        <v>7</v>
      </c>
      <c r="CR16" s="33" t="s">
        <v>74</v>
      </c>
      <c r="CS16" s="27">
        <v>176351780.68099999</v>
      </c>
      <c r="CT16" s="27">
        <v>4734743110.1340008</v>
      </c>
      <c r="CU16" s="27">
        <v>170294179.28399995</v>
      </c>
      <c r="CV16" s="27">
        <v>4239630385.5630002</v>
      </c>
      <c r="CW16" s="7">
        <f t="shared" si="35"/>
        <v>4734743110.1340008</v>
      </c>
      <c r="CY16">
        <f t="shared" si="17"/>
        <v>7</v>
      </c>
      <c r="CZ16" s="33" t="s">
        <v>32</v>
      </c>
      <c r="DA16" s="27">
        <v>0</v>
      </c>
      <c r="DB16" s="27">
        <v>2116099071.1339998</v>
      </c>
      <c r="DC16" s="27">
        <v>0</v>
      </c>
      <c r="DD16" s="27">
        <v>1647707087</v>
      </c>
      <c r="DE16" s="7">
        <f t="shared" si="18"/>
        <v>2116099071.1339998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42</v>
      </c>
      <c r="DQ16" s="27">
        <v>18156486.242999997</v>
      </c>
      <c r="DR16" s="27">
        <v>1057268681.399</v>
      </c>
      <c r="DS16" s="27">
        <v>16339757.887000002</v>
      </c>
      <c r="DT16" s="27">
        <v>1017874126.7060002</v>
      </c>
      <c r="DU16" s="7">
        <f t="shared" si="21"/>
        <v>1057268681.399</v>
      </c>
      <c r="DW16">
        <f t="shared" si="22"/>
        <v>6</v>
      </c>
      <c r="DX16" s="33" t="s">
        <v>56</v>
      </c>
      <c r="DY16" s="27">
        <v>63266681.058999993</v>
      </c>
      <c r="DZ16" s="27">
        <v>135969155.12599999</v>
      </c>
      <c r="EA16" s="27">
        <v>55861294.885000013</v>
      </c>
      <c r="EB16" s="27">
        <v>109714318.90800001</v>
      </c>
      <c r="EC16" s="7">
        <f t="shared" si="33"/>
        <v>135969155.12599999</v>
      </c>
      <c r="EE16">
        <f t="shared" si="23"/>
        <v>6</v>
      </c>
      <c r="EF16" s="33" t="s">
        <v>131</v>
      </c>
      <c r="EG16" s="27">
        <v>145440214.37900001</v>
      </c>
      <c r="EH16" s="27">
        <v>7948291667.4299946</v>
      </c>
      <c r="EI16" s="27">
        <v>131134694.68599997</v>
      </c>
      <c r="EJ16" s="27">
        <v>7882525189.8449984</v>
      </c>
      <c r="EK16" s="7">
        <f t="shared" si="34"/>
        <v>7948291667.4299946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335</v>
      </c>
      <c r="EW16" s="27">
        <v>777929.65800000005</v>
      </c>
      <c r="EX16" s="27">
        <v>5502464292.2539997</v>
      </c>
      <c r="EY16" s="27">
        <v>242439.26199999996</v>
      </c>
      <c r="EZ16" s="27">
        <v>2197098360.7140002</v>
      </c>
      <c r="FA16" s="7">
        <f t="shared" si="27"/>
        <v>5502464292.2539997</v>
      </c>
      <c r="FC16" s="26" t="s">
        <v>220</v>
      </c>
      <c r="FD16" s="27">
        <v>1984415572.0749996</v>
      </c>
      <c r="FE16" s="27">
        <v>19176068815.988003</v>
      </c>
      <c r="FF16" s="27">
        <v>1728284104.4790013</v>
      </c>
      <c r="FG16" s="27">
        <v>16458299235.692995</v>
      </c>
    </row>
    <row r="17" spans="1:163" ht="15.75" x14ac:dyDescent="0.25">
      <c r="A17" s="26" t="s">
        <v>464</v>
      </c>
      <c r="E17">
        <f t="shared" si="0"/>
        <v>8</v>
      </c>
      <c r="F17" s="33" t="s">
        <v>12</v>
      </c>
      <c r="G17" s="27">
        <v>766022081.06599998</v>
      </c>
      <c r="H17" s="27">
        <v>4208979053.6299992</v>
      </c>
      <c r="I17" s="27">
        <v>607795277.85399997</v>
      </c>
      <c r="J17" s="27">
        <v>4082504879.6300001</v>
      </c>
      <c r="K17" s="7">
        <f t="shared" si="28"/>
        <v>4208979053.6299992</v>
      </c>
      <c r="M17">
        <f t="shared" si="29"/>
        <v>8</v>
      </c>
      <c r="N17" s="33" t="s">
        <v>69</v>
      </c>
      <c r="O17" s="27">
        <v>5902146.8420000002</v>
      </c>
      <c r="P17" s="27">
        <v>991289711.24899936</v>
      </c>
      <c r="Q17" s="27">
        <v>6502735.8189999992</v>
      </c>
      <c r="R17" s="27">
        <v>794519788.01299989</v>
      </c>
      <c r="S17" s="7">
        <f t="shared" si="1"/>
        <v>991289711.24899936</v>
      </c>
      <c r="U17" t="str">
        <f t="shared" si="2"/>
        <v/>
      </c>
      <c r="V17" s="26" t="s">
        <v>138</v>
      </c>
      <c r="W17" s="27">
        <v>496381220.41100007</v>
      </c>
      <c r="X17" s="27">
        <v>4647319657.3810005</v>
      </c>
      <c r="Y17" s="27">
        <v>436349760.99300021</v>
      </c>
      <c r="Z17" s="27">
        <v>4686218559.3099995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43</v>
      </c>
      <c r="AM17" s="27">
        <v>806694.5</v>
      </c>
      <c r="AN17" s="27">
        <v>246693278</v>
      </c>
      <c r="AO17" s="27">
        <v>774893.01100000006</v>
      </c>
      <c r="AP17" s="27">
        <v>232938620.53200001</v>
      </c>
      <c r="AQ17" s="7">
        <f t="shared" si="6"/>
        <v>246693278</v>
      </c>
      <c r="AS17">
        <f t="shared" si="7"/>
        <v>8</v>
      </c>
      <c r="AT17" s="33" t="s">
        <v>58</v>
      </c>
      <c r="AU17" s="27">
        <v>76695500.939999998</v>
      </c>
      <c r="AV17" s="27">
        <v>274984384.25600004</v>
      </c>
      <c r="AW17" s="27">
        <v>70184857.349999994</v>
      </c>
      <c r="AX17" s="27">
        <v>385392389.47900009</v>
      </c>
      <c r="AY17" s="7">
        <f t="shared" si="8"/>
        <v>274984384.25600004</v>
      </c>
      <c r="BA17">
        <f t="shared" si="9"/>
        <v>8</v>
      </c>
      <c r="BB17" s="33" t="s">
        <v>121</v>
      </c>
      <c r="BC17" s="27">
        <v>42350163.225000039</v>
      </c>
      <c r="BD17" s="27">
        <v>2162219355.4479995</v>
      </c>
      <c r="BE17" s="27">
        <v>41671223.715999998</v>
      </c>
      <c r="BF17" s="27">
        <v>2075078105.5529995</v>
      </c>
      <c r="BG17" s="7">
        <f t="shared" si="10"/>
        <v>2162219355.4479995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95</v>
      </c>
      <c r="BS17" s="27">
        <v>6431046.0249999976</v>
      </c>
      <c r="BT17" s="27">
        <v>760536208.82299995</v>
      </c>
      <c r="BU17" s="27">
        <v>5401199.1119999997</v>
      </c>
      <c r="BV17" s="27">
        <v>615430504.16900027</v>
      </c>
      <c r="BW17" s="27">
        <f t="shared" si="14"/>
        <v>760536208.82299995</v>
      </c>
      <c r="BY17" s="26" t="s">
        <v>223</v>
      </c>
      <c r="BZ17" s="27">
        <v>1398821.8219999997</v>
      </c>
      <c r="CA17" s="27">
        <v>183402586.75199997</v>
      </c>
      <c r="CB17" s="27">
        <v>1423003.0269999998</v>
      </c>
      <c r="CC17" s="27">
        <v>179823554.58799997</v>
      </c>
      <c r="CH17" s="27">
        <f t="shared" si="15"/>
        <v>8</v>
      </c>
      <c r="CI17" s="33" t="s">
        <v>143</v>
      </c>
      <c r="CJ17" s="27">
        <v>48754046.831</v>
      </c>
      <c r="CK17" s="27">
        <v>2600145816.6239991</v>
      </c>
      <c r="CL17" s="27">
        <v>51791121.614999965</v>
      </c>
      <c r="CM17" s="27">
        <v>2267490177.7119999</v>
      </c>
      <c r="CN17" s="7">
        <f t="shared" si="16"/>
        <v>2600145816.6239991</v>
      </c>
      <c r="CQ17">
        <f t="shared" si="31"/>
        <v>8</v>
      </c>
      <c r="CR17" s="33" t="s">
        <v>78</v>
      </c>
      <c r="CS17" s="27">
        <v>624547241.85200012</v>
      </c>
      <c r="CT17" s="27">
        <v>4583692665.5410032</v>
      </c>
      <c r="CU17" s="27">
        <v>511993772.72100043</v>
      </c>
      <c r="CV17" s="27">
        <v>3827110093.9649997</v>
      </c>
      <c r="CW17" s="7">
        <f t="shared" si="35"/>
        <v>4583692665.5410032</v>
      </c>
      <c r="CY17">
        <f t="shared" si="17"/>
        <v>8</v>
      </c>
      <c r="CZ17" s="33" t="s">
        <v>34</v>
      </c>
      <c r="DA17" s="27">
        <v>1</v>
      </c>
      <c r="DB17" s="27">
        <v>1118.07</v>
      </c>
      <c r="DC17" s="27"/>
      <c r="DD17" s="27"/>
      <c r="DE17" s="7">
        <f t="shared" si="18"/>
        <v>1118.07</v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39</v>
      </c>
      <c r="DQ17" s="27">
        <v>16286685.914999999</v>
      </c>
      <c r="DR17" s="27">
        <v>659211218.89999998</v>
      </c>
      <c r="DS17" s="27">
        <v>16872734.843999993</v>
      </c>
      <c r="DT17" s="27">
        <v>668983613.52100003</v>
      </c>
      <c r="DU17" s="7">
        <f t="shared" si="21"/>
        <v>659211218.89999998</v>
      </c>
      <c r="DW17">
        <f t="shared" si="22"/>
        <v>7</v>
      </c>
      <c r="DX17" s="33" t="s">
        <v>58</v>
      </c>
      <c r="DY17" s="27">
        <v>119659448.76400001</v>
      </c>
      <c r="DZ17" s="27">
        <v>73348748.001000002</v>
      </c>
      <c r="EA17" s="27">
        <v>77644886.846000001</v>
      </c>
      <c r="EB17" s="27">
        <v>107596955.52</v>
      </c>
      <c r="EC17" s="7">
        <f t="shared" si="33"/>
        <v>73348748.001000002</v>
      </c>
      <c r="EE17">
        <f t="shared" si="23"/>
        <v>7</v>
      </c>
      <c r="EF17" s="33" t="s">
        <v>322</v>
      </c>
      <c r="EG17" s="27">
        <v>131432506.23699999</v>
      </c>
      <c r="EH17" s="27">
        <v>6042783779.6029987</v>
      </c>
      <c r="EI17" s="27">
        <v>118115208.94499996</v>
      </c>
      <c r="EJ17" s="27">
        <v>5182490239.7570009</v>
      </c>
      <c r="EK17" s="7">
        <f t="shared" si="34"/>
        <v>6042783779.6029987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104</v>
      </c>
      <c r="EW17" s="27">
        <v>49276723.191999987</v>
      </c>
      <c r="EX17" s="27">
        <v>5257248537.6969995</v>
      </c>
      <c r="EY17" s="27">
        <v>51359825.420000002</v>
      </c>
      <c r="EZ17" s="27">
        <v>5261211486.8829985</v>
      </c>
      <c r="FA17" s="7">
        <f t="shared" si="27"/>
        <v>5257248537.6969995</v>
      </c>
      <c r="FC17" s="26" t="s">
        <v>221</v>
      </c>
      <c r="FD17" s="27">
        <v>8380027846.4700012</v>
      </c>
      <c r="FE17" s="27">
        <v>21313997944.081989</v>
      </c>
      <c r="FF17" s="27">
        <v>8932077074.1040039</v>
      </c>
      <c r="FG17" s="27">
        <v>13566941208.728004</v>
      </c>
    </row>
    <row r="18" spans="1:163" ht="15.75" x14ac:dyDescent="0.25">
      <c r="A18" s="26" t="s">
        <v>465</v>
      </c>
      <c r="E18">
        <f t="shared" si="0"/>
        <v>9</v>
      </c>
      <c r="F18" s="33" t="s">
        <v>11</v>
      </c>
      <c r="G18" s="27">
        <v>121832692.39800006</v>
      </c>
      <c r="H18" s="27">
        <v>2947591595.2200012</v>
      </c>
      <c r="I18" s="27">
        <v>89135144.5</v>
      </c>
      <c r="J18" s="27">
        <v>2366312325.4500003</v>
      </c>
      <c r="K18" s="7">
        <f t="shared" si="28"/>
        <v>2947591595.2200012</v>
      </c>
      <c r="M18">
        <f t="shared" si="29"/>
        <v>9</v>
      </c>
      <c r="N18" s="33" t="s">
        <v>71</v>
      </c>
      <c r="O18" s="27">
        <v>59713302.516999982</v>
      </c>
      <c r="P18" s="27">
        <v>936513742.61499965</v>
      </c>
      <c r="Q18" s="27">
        <v>58886245.800000004</v>
      </c>
      <c r="R18" s="27">
        <v>954791928.17200017</v>
      </c>
      <c r="S18" s="7">
        <f t="shared" si="1"/>
        <v>936513742.61499965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279</v>
      </c>
      <c r="AM18" s="27">
        <v>140361.91</v>
      </c>
      <c r="AN18" s="27">
        <v>153071878.903</v>
      </c>
      <c r="AO18" s="27">
        <v>135403.9</v>
      </c>
      <c r="AP18" s="27">
        <v>153399545.33900002</v>
      </c>
      <c r="AQ18" s="7">
        <f t="shared" si="6"/>
        <v>153071878.903</v>
      </c>
      <c r="AS18">
        <f t="shared" si="7"/>
        <v>9</v>
      </c>
      <c r="AT18" s="33" t="s">
        <v>55</v>
      </c>
      <c r="AU18" s="27">
        <v>47214831</v>
      </c>
      <c r="AV18" s="27">
        <v>262061640</v>
      </c>
      <c r="AW18" s="27">
        <v>85006969</v>
      </c>
      <c r="AX18" s="27">
        <v>430820729.85699999</v>
      </c>
      <c r="AY18" s="7">
        <f t="shared" si="8"/>
        <v>262061640</v>
      </c>
      <c r="BA18">
        <f t="shared" si="9"/>
        <v>9</v>
      </c>
      <c r="BB18" s="33" t="s">
        <v>122</v>
      </c>
      <c r="BC18" s="27">
        <v>7851439.1969999932</v>
      </c>
      <c r="BD18" s="27">
        <v>1424644717.602</v>
      </c>
      <c r="BE18" s="27">
        <v>7836986.3090000032</v>
      </c>
      <c r="BF18" s="27">
        <v>1453358834.177</v>
      </c>
      <c r="BG18" s="7">
        <f t="shared" si="10"/>
        <v>1424644717.602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93</v>
      </c>
      <c r="BS18" s="27">
        <v>10024076.690999998</v>
      </c>
      <c r="BT18" s="27">
        <v>684598296.42900014</v>
      </c>
      <c r="BU18" s="27">
        <v>10841281.766999999</v>
      </c>
      <c r="BV18" s="27">
        <v>760660703.0589999</v>
      </c>
      <c r="BW18" s="27">
        <f t="shared" si="14"/>
        <v>684598296.42900014</v>
      </c>
      <c r="BY18" s="26" t="s">
        <v>224</v>
      </c>
      <c r="BZ18" s="27">
        <v>375299063.02400005</v>
      </c>
      <c r="CA18" s="27">
        <v>91015283012.58107</v>
      </c>
      <c r="CB18" s="27">
        <v>307412784.39900005</v>
      </c>
      <c r="CC18" s="27">
        <v>81030613217.644043</v>
      </c>
      <c r="CH18" s="27">
        <f t="shared" si="15"/>
        <v>9</v>
      </c>
      <c r="CI18" s="33" t="s">
        <v>19</v>
      </c>
      <c r="CJ18" s="27">
        <v>82565331.807999969</v>
      </c>
      <c r="CK18" s="27">
        <v>2419589564.2379999</v>
      </c>
      <c r="CL18" s="27">
        <v>69189434.677000001</v>
      </c>
      <c r="CM18" s="27">
        <v>2159063796.816</v>
      </c>
      <c r="CN18" s="7">
        <f t="shared" si="16"/>
        <v>2419589564.2379999</v>
      </c>
      <c r="CQ18">
        <f t="shared" si="31"/>
        <v>9</v>
      </c>
      <c r="CR18" s="33" t="s">
        <v>84</v>
      </c>
      <c r="CS18" s="27">
        <v>165890380.62499994</v>
      </c>
      <c r="CT18" s="27">
        <v>4540675306.8549995</v>
      </c>
      <c r="CU18" s="27">
        <v>158121949.25400001</v>
      </c>
      <c r="CV18" s="27">
        <v>4240372209.1009998</v>
      </c>
      <c r="CW18" s="7">
        <f t="shared" si="35"/>
        <v>4540675306.8549995</v>
      </c>
      <c r="CY18">
        <f t="shared" si="17"/>
        <v>9</v>
      </c>
      <c r="CZ18" s="33" t="s">
        <v>365</v>
      </c>
      <c r="DA18" s="27"/>
      <c r="DB18" s="27"/>
      <c r="DC18" s="27">
        <v>2</v>
      </c>
      <c r="DD18" s="27">
        <v>3441.3739999999998</v>
      </c>
      <c r="DE18" s="7">
        <f t="shared" si="18"/>
        <v>0</v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46</v>
      </c>
      <c r="DQ18" s="27">
        <v>48205071.883999988</v>
      </c>
      <c r="DR18" s="27">
        <v>585187353</v>
      </c>
      <c r="DS18" s="27">
        <v>76059362.175999999</v>
      </c>
      <c r="DT18" s="27">
        <v>787993789.46000004</v>
      </c>
      <c r="DU18" s="7">
        <f t="shared" si="21"/>
        <v>585187353</v>
      </c>
      <c r="DW18">
        <f t="shared" si="22"/>
        <v>8</v>
      </c>
      <c r="DX18" s="33" t="s">
        <v>57</v>
      </c>
      <c r="DY18" s="27">
        <v>15728317.251</v>
      </c>
      <c r="DZ18" s="27">
        <v>26226852</v>
      </c>
      <c r="EA18" s="27">
        <v>4876921.5</v>
      </c>
      <c r="EB18" s="27">
        <v>16799152.280000001</v>
      </c>
      <c r="EC18" s="7">
        <f t="shared" si="33"/>
        <v>26226852</v>
      </c>
      <c r="EE18">
        <f t="shared" si="23"/>
        <v>8</v>
      </c>
      <c r="EF18" s="33" t="s">
        <v>123</v>
      </c>
      <c r="EG18" s="27">
        <v>59326845.946000025</v>
      </c>
      <c r="EH18" s="27">
        <v>4199204422.3679972</v>
      </c>
      <c r="EI18" s="27">
        <v>57144181.159000009</v>
      </c>
      <c r="EJ18" s="27">
        <v>3923553005.3109999</v>
      </c>
      <c r="EK18" s="7">
        <f t="shared" si="34"/>
        <v>4199204422.3679972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91</v>
      </c>
      <c r="EW18" s="27">
        <v>3208635.966</v>
      </c>
      <c r="EX18" s="27">
        <v>5073204090.3029966</v>
      </c>
      <c r="EY18" s="27">
        <v>3329251.2210000008</v>
      </c>
      <c r="EZ18" s="27">
        <v>4776406980.2520046</v>
      </c>
      <c r="FA18" s="7">
        <f t="shared" si="27"/>
        <v>5073204090.3029966</v>
      </c>
      <c r="FC18" s="26" t="s">
        <v>222</v>
      </c>
      <c r="FD18" s="27">
        <v>2188953099.0849981</v>
      </c>
      <c r="FE18" s="27">
        <v>186163965442.97906</v>
      </c>
      <c r="FF18" s="27">
        <v>1963077946.5889964</v>
      </c>
      <c r="FG18" s="27">
        <v>164914895725.74197</v>
      </c>
    </row>
    <row r="19" spans="1:163" ht="15.75" x14ac:dyDescent="0.25">
      <c r="A19" s="26" t="s">
        <v>466</v>
      </c>
      <c r="E19">
        <f t="shared" si="0"/>
        <v>10</v>
      </c>
      <c r="F19" s="33" t="s">
        <v>233</v>
      </c>
      <c r="G19" s="27">
        <v>222176209.90000007</v>
      </c>
      <c r="H19" s="27">
        <v>2346326071.4840045</v>
      </c>
      <c r="I19" s="27">
        <v>156251241.03000003</v>
      </c>
      <c r="J19" s="27">
        <v>1527386729.6480002</v>
      </c>
      <c r="K19" s="7">
        <f t="shared" si="28"/>
        <v>2346326071.4840045</v>
      </c>
      <c r="M19">
        <f t="shared" si="29"/>
        <v>10</v>
      </c>
      <c r="N19" s="33" t="s">
        <v>251</v>
      </c>
      <c r="O19" s="27">
        <v>5692774.0450000037</v>
      </c>
      <c r="P19" s="27">
        <v>914610288.23999929</v>
      </c>
      <c r="Q19" s="27">
        <v>5937081.1229999987</v>
      </c>
      <c r="R19" s="27">
        <v>1005676366.4459995</v>
      </c>
      <c r="S19" s="7">
        <f t="shared" si="1"/>
        <v>914610288.23999929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38</v>
      </c>
      <c r="AM19" s="27">
        <v>9448963.5700000003</v>
      </c>
      <c r="AN19" s="27">
        <v>134157142</v>
      </c>
      <c r="AO19" s="27">
        <v>5876340.2699999996</v>
      </c>
      <c r="AP19" s="27">
        <v>82034241.730000004</v>
      </c>
      <c r="AQ19" s="7">
        <f t="shared" si="6"/>
        <v>134157142</v>
      </c>
      <c r="AS19">
        <f t="shared" si="7"/>
        <v>10</v>
      </c>
      <c r="AT19" s="33" t="s">
        <v>288</v>
      </c>
      <c r="AU19" s="27">
        <v>69875573</v>
      </c>
      <c r="AV19" s="27">
        <v>173733511</v>
      </c>
      <c r="AW19" s="27">
        <v>82362739</v>
      </c>
      <c r="AX19" s="27">
        <v>176599651.998</v>
      </c>
      <c r="AY19" s="7">
        <f t="shared" si="8"/>
        <v>173733511</v>
      </c>
      <c r="BA19">
        <f t="shared" si="9"/>
        <v>10</v>
      </c>
      <c r="BB19" s="33" t="s">
        <v>118</v>
      </c>
      <c r="BC19" s="27">
        <v>6900516.8860000009</v>
      </c>
      <c r="BD19" s="27">
        <v>1404648229.7899997</v>
      </c>
      <c r="BE19" s="27">
        <v>10081082.404000001</v>
      </c>
      <c r="BF19" s="27">
        <v>2810330738.9129982</v>
      </c>
      <c r="BG19" s="7">
        <f t="shared" si="10"/>
        <v>1404648229.7899997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178</v>
      </c>
      <c r="BS19" s="27">
        <v>25770579.019000001</v>
      </c>
      <c r="BT19" s="27">
        <v>661857537.5630002</v>
      </c>
      <c r="BU19" s="27">
        <v>134945.84999999998</v>
      </c>
      <c r="BV19" s="27">
        <v>7543698.8650000002</v>
      </c>
      <c r="BW19" s="27">
        <f t="shared" si="14"/>
        <v>661857537.5630002</v>
      </c>
      <c r="BY19" s="26" t="s">
        <v>138</v>
      </c>
      <c r="BZ19" s="27">
        <v>32573037030.143005</v>
      </c>
      <c r="CA19" s="27">
        <v>423541495227.547</v>
      </c>
      <c r="CB19" s="27">
        <v>31795859387.144997</v>
      </c>
      <c r="CC19" s="27">
        <v>416149254818.76093</v>
      </c>
      <c r="CH19" s="27">
        <f t="shared" si="15"/>
        <v>10</v>
      </c>
      <c r="CI19" s="33" t="s">
        <v>17</v>
      </c>
      <c r="CJ19" s="27">
        <v>60844501.697000027</v>
      </c>
      <c r="CK19" s="27">
        <v>2404332519.9489989</v>
      </c>
      <c r="CL19" s="27">
        <v>56683312.446999989</v>
      </c>
      <c r="CM19" s="27">
        <v>2141839754.8719997</v>
      </c>
      <c r="CN19" s="7">
        <f t="shared" si="16"/>
        <v>2404332519.9489989</v>
      </c>
      <c r="CQ19">
        <f t="shared" si="31"/>
        <v>10</v>
      </c>
      <c r="CR19" s="33" t="s">
        <v>193</v>
      </c>
      <c r="CS19" s="27">
        <v>921666515.57000005</v>
      </c>
      <c r="CT19" s="27">
        <v>4447464149.1499996</v>
      </c>
      <c r="CU19" s="27">
        <v>840424177.76099992</v>
      </c>
      <c r="CV19" s="27">
        <v>4506582143.6410007</v>
      </c>
      <c r="CW19" s="7">
        <f t="shared" si="35"/>
        <v>4447464149.1499996</v>
      </c>
      <c r="CY19" t="str">
        <f t="shared" si="17"/>
        <v/>
      </c>
      <c r="CZ19" s="26" t="s">
        <v>138</v>
      </c>
      <c r="DA19" s="27">
        <v>33365197445.19701</v>
      </c>
      <c r="DB19" s="27">
        <v>98698003460.702026</v>
      </c>
      <c r="DC19" s="27">
        <v>31188603091.618999</v>
      </c>
      <c r="DD19" s="27">
        <v>104251092589.341</v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35</v>
      </c>
      <c r="DQ19" s="27">
        <v>188245049.54800004</v>
      </c>
      <c r="DR19" s="27">
        <v>551165833.42400002</v>
      </c>
      <c r="DS19" s="27">
        <v>106281508.70100002</v>
      </c>
      <c r="DT19" s="27">
        <v>386891222.31099993</v>
      </c>
      <c r="DU19" s="7">
        <f t="shared" si="21"/>
        <v>551165833.42400002</v>
      </c>
      <c r="DW19">
        <f t="shared" si="22"/>
        <v>9</v>
      </c>
      <c r="DX19" s="33" t="s">
        <v>53</v>
      </c>
      <c r="DY19" s="27">
        <v>3162532</v>
      </c>
      <c r="DZ19" s="27">
        <v>18320790</v>
      </c>
      <c r="EA19" s="27">
        <v>2982025</v>
      </c>
      <c r="EB19" s="27">
        <v>17283601.221000001</v>
      </c>
      <c r="EC19" s="7">
        <f t="shared" si="33"/>
        <v>18320790</v>
      </c>
      <c r="EE19">
        <f t="shared" si="23"/>
        <v>9</v>
      </c>
      <c r="EF19" s="33" t="s">
        <v>186</v>
      </c>
      <c r="EG19" s="27">
        <v>20105444.906000003</v>
      </c>
      <c r="EH19" s="27">
        <v>4025448044.1240001</v>
      </c>
      <c r="EI19" s="27">
        <v>17953107.406999994</v>
      </c>
      <c r="EJ19" s="27">
        <v>3089953705.1000028</v>
      </c>
      <c r="EK19" s="7">
        <f t="shared" si="34"/>
        <v>4025448044.1240001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105</v>
      </c>
      <c r="EW19" s="27">
        <v>9827852.5889999941</v>
      </c>
      <c r="EX19" s="27">
        <v>4918969491.3649998</v>
      </c>
      <c r="EY19" s="27">
        <v>8647836.3389999978</v>
      </c>
      <c r="EZ19" s="27">
        <v>4040367776.2790012</v>
      </c>
      <c r="FA19" s="7">
        <f t="shared" si="27"/>
        <v>4918969491.3649998</v>
      </c>
      <c r="FC19" s="26" t="s">
        <v>223</v>
      </c>
      <c r="FD19" s="27">
        <v>27371489.474000007</v>
      </c>
      <c r="FE19" s="27">
        <v>1771492016.9670002</v>
      </c>
      <c r="FF19" s="27">
        <v>20026561.399999991</v>
      </c>
      <c r="FG19" s="27">
        <v>1247362636.3119993</v>
      </c>
    </row>
    <row r="20" spans="1:163" ht="15.75" x14ac:dyDescent="0.25">
      <c r="E20">
        <f t="shared" si="0"/>
        <v>11</v>
      </c>
      <c r="F20" s="33" t="s">
        <v>15</v>
      </c>
      <c r="G20" s="27">
        <v>88347993.271999985</v>
      </c>
      <c r="H20" s="27">
        <v>1943155407.0040007</v>
      </c>
      <c r="I20" s="27">
        <v>90985193.832000062</v>
      </c>
      <c r="J20" s="27">
        <v>2018501729.3369994</v>
      </c>
      <c r="K20" s="7">
        <f t="shared" si="28"/>
        <v>1943155407.0040007</v>
      </c>
      <c r="M20">
        <f t="shared" si="29"/>
        <v>11</v>
      </c>
      <c r="N20" s="33" t="s">
        <v>77</v>
      </c>
      <c r="O20" s="27">
        <v>28807804.511999995</v>
      </c>
      <c r="P20" s="27">
        <v>767245919.83500016</v>
      </c>
      <c r="Q20" s="27">
        <v>29476289.641000006</v>
      </c>
      <c r="R20" s="27">
        <v>540758823.01499987</v>
      </c>
      <c r="S20" s="7">
        <f t="shared" si="1"/>
        <v>767245919.83500016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46</v>
      </c>
      <c r="AM20" s="27">
        <v>6904639.9560000002</v>
      </c>
      <c r="AN20" s="27">
        <v>109183124.947</v>
      </c>
      <c r="AO20" s="27">
        <v>6674561.801</v>
      </c>
      <c r="AP20" s="27">
        <v>89608578.53199999</v>
      </c>
      <c r="AQ20" s="7">
        <f t="shared" si="6"/>
        <v>109183124.947</v>
      </c>
      <c r="AS20">
        <f t="shared" si="7"/>
        <v>11</v>
      </c>
      <c r="AT20" s="33" t="s">
        <v>59</v>
      </c>
      <c r="AU20" s="27">
        <v>10852695.16</v>
      </c>
      <c r="AV20" s="27">
        <v>141370803.50999999</v>
      </c>
      <c r="AW20" s="27">
        <v>17834593.900000002</v>
      </c>
      <c r="AX20" s="27">
        <v>215638764.94500002</v>
      </c>
      <c r="AY20" s="7">
        <f t="shared" si="8"/>
        <v>141370803.50999999</v>
      </c>
      <c r="BA20">
        <f t="shared" si="9"/>
        <v>11</v>
      </c>
      <c r="BB20" s="33" t="s">
        <v>314</v>
      </c>
      <c r="BC20" s="27">
        <v>72890691.243999988</v>
      </c>
      <c r="BD20" s="27">
        <v>1402437468.5029995</v>
      </c>
      <c r="BE20" s="27">
        <v>72453384.729999945</v>
      </c>
      <c r="BF20" s="27">
        <v>1537208098.8239996</v>
      </c>
      <c r="BG20" s="7">
        <f t="shared" si="10"/>
        <v>1402437468.5029995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97</v>
      </c>
      <c r="BS20" s="27">
        <v>4460272.467000002</v>
      </c>
      <c r="BT20" s="27">
        <v>597739472.17200005</v>
      </c>
      <c r="BU20" s="27">
        <v>4207175.8380000014</v>
      </c>
      <c r="BV20" s="27">
        <v>520891297.48699999</v>
      </c>
      <c r="BW20" s="27">
        <f t="shared" si="14"/>
        <v>597739472.17200005</v>
      </c>
      <c r="CH20" s="27">
        <f t="shared" si="15"/>
        <v>11</v>
      </c>
      <c r="CI20" s="33" t="s">
        <v>144</v>
      </c>
      <c r="CJ20" s="27">
        <v>125506128.95300004</v>
      </c>
      <c r="CK20" s="27">
        <v>2373402608.1120005</v>
      </c>
      <c r="CL20" s="27">
        <v>125997892.972</v>
      </c>
      <c r="CM20" s="27">
        <v>2256208400.6549997</v>
      </c>
      <c r="CN20" s="7">
        <f t="shared" si="16"/>
        <v>2373402608.1120005</v>
      </c>
      <c r="CQ20">
        <f t="shared" si="31"/>
        <v>11</v>
      </c>
      <c r="CR20" s="33" t="s">
        <v>167</v>
      </c>
      <c r="CS20" s="27">
        <v>591451292.31900001</v>
      </c>
      <c r="CT20" s="27">
        <v>4190194239.6910005</v>
      </c>
      <c r="CU20" s="27">
        <v>532009580.06199992</v>
      </c>
      <c r="CV20" s="27">
        <v>4158859884.3720002</v>
      </c>
      <c r="CW20" s="7">
        <f t="shared" si="35"/>
        <v>4190194239.6910005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159</v>
      </c>
      <c r="DQ20" s="27">
        <v>53850677.722000003</v>
      </c>
      <c r="DR20" s="27">
        <v>416747412</v>
      </c>
      <c r="DS20" s="27">
        <v>44068885</v>
      </c>
      <c r="DT20" s="27">
        <v>416858896</v>
      </c>
      <c r="DU20" s="7">
        <f t="shared" si="21"/>
        <v>416747412</v>
      </c>
      <c r="DW20">
        <f t="shared" si="22"/>
        <v>10</v>
      </c>
      <c r="DX20" s="33" t="s">
        <v>55</v>
      </c>
      <c r="DY20" s="27">
        <v>19791.5</v>
      </c>
      <c r="DZ20" s="27">
        <v>272423</v>
      </c>
      <c r="EA20" s="27">
        <v>35</v>
      </c>
      <c r="EB20" s="27">
        <v>3608</v>
      </c>
      <c r="EC20" s="7">
        <f t="shared" si="33"/>
        <v>272423</v>
      </c>
      <c r="EE20">
        <f t="shared" si="23"/>
        <v>10</v>
      </c>
      <c r="EF20" s="33" t="s">
        <v>127</v>
      </c>
      <c r="EG20" s="27">
        <v>35411230.698999964</v>
      </c>
      <c r="EH20" s="27">
        <v>3602749379.3479996</v>
      </c>
      <c r="EI20" s="27">
        <v>33877020.097999997</v>
      </c>
      <c r="EJ20" s="27">
        <v>3652645494.0689993</v>
      </c>
      <c r="EK20" s="7">
        <f t="shared" si="34"/>
        <v>3602749379.3479996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178</v>
      </c>
      <c r="EW20" s="27">
        <v>98793445.07599996</v>
      </c>
      <c r="EX20" s="27">
        <v>4860093955.697998</v>
      </c>
      <c r="EY20" s="27">
        <v>81001804.537000015</v>
      </c>
      <c r="EZ20" s="27">
        <v>4268498615.4049988</v>
      </c>
      <c r="FA20" s="7">
        <f t="shared" si="27"/>
        <v>4860093955.697998</v>
      </c>
      <c r="FC20" s="26" t="s">
        <v>224</v>
      </c>
      <c r="FD20" s="27">
        <v>1439300590.9299991</v>
      </c>
      <c r="FE20" s="27">
        <v>179365017445.90494</v>
      </c>
      <c r="FF20" s="27">
        <v>1137148484.1129992</v>
      </c>
      <c r="FG20" s="27">
        <v>156205012872.38495</v>
      </c>
    </row>
    <row r="21" spans="1:163" ht="15.75" x14ac:dyDescent="0.25">
      <c r="E21">
        <f t="shared" si="0"/>
        <v>12</v>
      </c>
      <c r="F21" s="33" t="s">
        <v>18</v>
      </c>
      <c r="G21" s="27">
        <v>1541766.341</v>
      </c>
      <c r="H21" s="27">
        <v>1245024108.1359999</v>
      </c>
      <c r="I21" s="27">
        <v>3827211.608</v>
      </c>
      <c r="J21" s="27">
        <v>1260823451.5330002</v>
      </c>
      <c r="K21" s="7">
        <f t="shared" si="28"/>
        <v>1245024108.1359999</v>
      </c>
      <c r="M21">
        <f t="shared" si="29"/>
        <v>12</v>
      </c>
      <c r="N21" s="33" t="s">
        <v>65</v>
      </c>
      <c r="O21" s="27">
        <v>2967798.9999999977</v>
      </c>
      <c r="P21" s="27">
        <v>646448560.44000018</v>
      </c>
      <c r="Q21" s="27">
        <v>2943457.666999999</v>
      </c>
      <c r="R21" s="27">
        <v>628175077.57200003</v>
      </c>
      <c r="S21" s="7">
        <f t="shared" si="1"/>
        <v>646448560.44000018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44</v>
      </c>
      <c r="AM21" s="27">
        <v>3741866</v>
      </c>
      <c r="AN21" s="27">
        <v>96095907</v>
      </c>
      <c r="AO21" s="27">
        <v>3668483</v>
      </c>
      <c r="AP21" s="27">
        <v>118555179</v>
      </c>
      <c r="AQ21" s="7">
        <f t="shared" si="6"/>
        <v>96095907</v>
      </c>
      <c r="AS21">
        <f t="shared" si="7"/>
        <v>12</v>
      </c>
      <c r="AT21" s="33" t="s">
        <v>289</v>
      </c>
      <c r="AU21" s="27">
        <v>313444171.83899993</v>
      </c>
      <c r="AV21" s="27">
        <v>90862928.640999988</v>
      </c>
      <c r="AW21" s="27">
        <v>296349543.8779999</v>
      </c>
      <c r="AX21" s="27">
        <v>89300347.527999997</v>
      </c>
      <c r="AY21" s="7">
        <f t="shared" si="8"/>
        <v>90862928.640999988</v>
      </c>
      <c r="BA21">
        <f t="shared" si="9"/>
        <v>12</v>
      </c>
      <c r="BB21" s="33" t="s">
        <v>295</v>
      </c>
      <c r="BC21" s="27">
        <v>9035127.5929999985</v>
      </c>
      <c r="BD21" s="27">
        <v>1133367845.3050001</v>
      </c>
      <c r="BE21" s="27">
        <v>8432433.0849999972</v>
      </c>
      <c r="BF21" s="27">
        <v>1138904839.9410002</v>
      </c>
      <c r="BG21" s="7">
        <f t="shared" si="10"/>
        <v>1133367845.3050001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96</v>
      </c>
      <c r="BS21" s="27">
        <v>3287776.1799999997</v>
      </c>
      <c r="BT21" s="27">
        <v>555964808.85800004</v>
      </c>
      <c r="BU21" s="27">
        <v>3023868.3929999992</v>
      </c>
      <c r="BV21" s="27">
        <v>497755817.611</v>
      </c>
      <c r="BW21" s="27">
        <f t="shared" si="14"/>
        <v>555964808.85800004</v>
      </c>
      <c r="CH21" s="27">
        <f t="shared" si="15"/>
        <v>12</v>
      </c>
      <c r="CI21" s="33" t="s">
        <v>16</v>
      </c>
      <c r="CJ21" s="27">
        <v>76794620.81599997</v>
      </c>
      <c r="CK21" s="27">
        <v>2216260131.3740005</v>
      </c>
      <c r="CL21" s="27">
        <v>70853894.839000016</v>
      </c>
      <c r="CM21" s="27">
        <v>2047403682.6289995</v>
      </c>
      <c r="CN21" s="7">
        <f t="shared" si="16"/>
        <v>2216260131.3740005</v>
      </c>
      <c r="CQ21">
        <f t="shared" si="31"/>
        <v>12</v>
      </c>
      <c r="CR21" s="33" t="s">
        <v>61</v>
      </c>
      <c r="CS21" s="27">
        <v>897705325.24200034</v>
      </c>
      <c r="CT21" s="27">
        <v>3617848601.4709997</v>
      </c>
      <c r="CU21" s="27">
        <v>882029733.71500027</v>
      </c>
      <c r="CV21" s="27">
        <v>3404618628.3309999</v>
      </c>
      <c r="CW21" s="7">
        <f t="shared" si="35"/>
        <v>3617848601.4709997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41</v>
      </c>
      <c r="DQ21" s="27">
        <v>25056960.052000001</v>
      </c>
      <c r="DR21" s="27">
        <v>416681730.73799998</v>
      </c>
      <c r="DS21" s="27">
        <v>36496225.367999986</v>
      </c>
      <c r="DT21" s="27">
        <v>496632486.95100003</v>
      </c>
      <c r="DU21" s="7">
        <f t="shared" si="21"/>
        <v>416681730.73799998</v>
      </c>
      <c r="DW21">
        <f t="shared" si="22"/>
        <v>11</v>
      </c>
      <c r="DX21" s="33" t="s">
        <v>287</v>
      </c>
      <c r="DY21" s="27">
        <v>12272.531000000001</v>
      </c>
      <c r="DZ21" s="27">
        <v>33089</v>
      </c>
      <c r="EA21" s="27">
        <v>10</v>
      </c>
      <c r="EB21" s="27">
        <v>2201</v>
      </c>
      <c r="EC21" s="7">
        <f t="shared" si="33"/>
        <v>33089</v>
      </c>
      <c r="EE21">
        <f t="shared" si="23"/>
        <v>11</v>
      </c>
      <c r="EF21" s="33" t="s">
        <v>126</v>
      </c>
      <c r="EG21" s="27">
        <v>68899201.257999957</v>
      </c>
      <c r="EH21" s="27">
        <v>3393467714.8600006</v>
      </c>
      <c r="EI21" s="27">
        <v>62402007.449000001</v>
      </c>
      <c r="EJ21" s="27">
        <v>3185942463.7449999</v>
      </c>
      <c r="EK21" s="7">
        <f t="shared" si="34"/>
        <v>3393467714.8600006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103</v>
      </c>
      <c r="EW21" s="27">
        <v>10994206.1</v>
      </c>
      <c r="EX21" s="27">
        <v>4506343363.3669996</v>
      </c>
      <c r="EY21" s="27">
        <v>10782310.449000005</v>
      </c>
      <c r="EZ21" s="27">
        <v>4145917951.3119988</v>
      </c>
      <c r="FA21" s="7">
        <f t="shared" si="27"/>
        <v>4506343363.3669996</v>
      </c>
      <c r="FC21" s="26" t="s">
        <v>138</v>
      </c>
      <c r="FD21" s="27">
        <v>75692212825.617004</v>
      </c>
      <c r="FE21" s="27">
        <v>752349045410.5802</v>
      </c>
      <c r="FF21" s="27">
        <v>72034099162.594971</v>
      </c>
      <c r="FG21" s="27">
        <v>689148744160.79419</v>
      </c>
    </row>
    <row r="22" spans="1:163" ht="15.75" x14ac:dyDescent="0.25">
      <c r="E22">
        <f t="shared" si="0"/>
        <v>13</v>
      </c>
      <c r="F22" s="33" t="s">
        <v>17</v>
      </c>
      <c r="G22" s="27">
        <v>11733098.27500001</v>
      </c>
      <c r="H22" s="27">
        <v>1197021242.5619996</v>
      </c>
      <c r="I22" s="27">
        <v>12544573.092</v>
      </c>
      <c r="J22" s="27">
        <v>952331494.22400022</v>
      </c>
      <c r="K22" s="7">
        <f t="shared" si="28"/>
        <v>1197021242.5619996</v>
      </c>
      <c r="M22">
        <f t="shared" si="29"/>
        <v>13</v>
      </c>
      <c r="N22" s="33" t="s">
        <v>75</v>
      </c>
      <c r="O22" s="27">
        <v>44177018.137000009</v>
      </c>
      <c r="P22" s="27">
        <v>584813492.68899977</v>
      </c>
      <c r="Q22" s="27">
        <v>42122191.945000008</v>
      </c>
      <c r="R22" s="27">
        <v>476444663.0800001</v>
      </c>
      <c r="S22" s="7">
        <f t="shared" si="1"/>
        <v>584813492.68899977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 t="str">
        <f t="shared" si="5"/>
        <v/>
      </c>
      <c r="AL22" s="33" t="s">
        <v>49</v>
      </c>
      <c r="AM22" s="27">
        <v>12059973</v>
      </c>
      <c r="AN22" s="27">
        <v>87928422.659999996</v>
      </c>
      <c r="AO22" s="27">
        <v>10365519.036</v>
      </c>
      <c r="AP22" s="27">
        <v>86275424.220000014</v>
      </c>
      <c r="AQ22" s="7" t="str">
        <f t="shared" si="6"/>
        <v/>
      </c>
      <c r="AS22" t="str">
        <f t="shared" si="7"/>
        <v/>
      </c>
      <c r="AT22" s="33" t="s">
        <v>60</v>
      </c>
      <c r="AU22" s="27">
        <v>250049520.42199993</v>
      </c>
      <c r="AV22" s="27">
        <v>79948727.495000035</v>
      </c>
      <c r="AW22" s="27">
        <v>372384485.90399998</v>
      </c>
      <c r="AX22" s="27">
        <v>108785119.00800002</v>
      </c>
      <c r="AY22" s="7" t="str">
        <f t="shared" si="8"/>
        <v/>
      </c>
      <c r="BA22">
        <f t="shared" si="9"/>
        <v>13</v>
      </c>
      <c r="BB22" s="33" t="s">
        <v>123</v>
      </c>
      <c r="BC22" s="27">
        <v>4749132.6560000032</v>
      </c>
      <c r="BD22" s="27">
        <v>858966959.00100017</v>
      </c>
      <c r="BE22" s="27">
        <v>5131265.8390000006</v>
      </c>
      <c r="BF22" s="27">
        <v>833164166.61500025</v>
      </c>
      <c r="BG22" s="7">
        <f t="shared" si="10"/>
        <v>858966959.00100017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94</v>
      </c>
      <c r="BS22" s="27">
        <v>101767.48199999999</v>
      </c>
      <c r="BT22" s="27">
        <v>438712281.32999998</v>
      </c>
      <c r="BU22" s="27">
        <v>96954.300000000017</v>
      </c>
      <c r="BV22" s="27">
        <v>443067735</v>
      </c>
      <c r="BW22" s="27">
        <f t="shared" si="14"/>
        <v>438712281.32999998</v>
      </c>
      <c r="CH22" s="27">
        <f t="shared" si="15"/>
        <v>13</v>
      </c>
      <c r="CI22" s="33" t="s">
        <v>5</v>
      </c>
      <c r="CJ22" s="27">
        <v>57925695.28700003</v>
      </c>
      <c r="CK22" s="27">
        <v>1887320835.4980001</v>
      </c>
      <c r="CL22" s="27">
        <v>51258748.682000011</v>
      </c>
      <c r="CM22" s="27">
        <v>1632041472.2739997</v>
      </c>
      <c r="CN22" s="7">
        <f t="shared" si="16"/>
        <v>1887320835.4980001</v>
      </c>
      <c r="CQ22">
        <f t="shared" si="31"/>
        <v>13</v>
      </c>
      <c r="CR22" s="33" t="s">
        <v>173</v>
      </c>
      <c r="CS22" s="27">
        <v>220195501.84800005</v>
      </c>
      <c r="CT22" s="27">
        <v>3487329848.7810006</v>
      </c>
      <c r="CU22" s="27">
        <v>182163482.12200007</v>
      </c>
      <c r="CV22" s="27">
        <v>2821942020.2170005</v>
      </c>
      <c r="CW22" s="7">
        <f t="shared" si="35"/>
        <v>3487329848.7810006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154</v>
      </c>
      <c r="DQ22" s="27">
        <v>173124371.62900001</v>
      </c>
      <c r="DR22" s="27">
        <v>358270097.66499996</v>
      </c>
      <c r="DS22" s="27">
        <v>173929713.03299999</v>
      </c>
      <c r="DT22" s="27">
        <v>170843588.43600002</v>
      </c>
      <c r="DU22" s="7">
        <f t="shared" si="21"/>
        <v>358270097.66499996</v>
      </c>
      <c r="DW22">
        <f t="shared" si="22"/>
        <v>12</v>
      </c>
      <c r="DX22" s="33" t="s">
        <v>370</v>
      </c>
      <c r="DY22" s="27">
        <v>1004.17</v>
      </c>
      <c r="DZ22" s="27">
        <v>22281.983</v>
      </c>
      <c r="EA22" s="27">
        <v>16.420000000000002</v>
      </c>
      <c r="EB22" s="27">
        <v>229724</v>
      </c>
      <c r="EC22" s="7">
        <f t="shared" si="33"/>
        <v>22281.983</v>
      </c>
      <c r="EE22">
        <f t="shared" si="23"/>
        <v>12</v>
      </c>
      <c r="EF22" s="33" t="s">
        <v>187</v>
      </c>
      <c r="EG22" s="27">
        <v>50329167.991000019</v>
      </c>
      <c r="EH22" s="27">
        <v>2925585027.4240007</v>
      </c>
      <c r="EI22" s="27">
        <v>43929140.969000012</v>
      </c>
      <c r="EJ22" s="27">
        <v>2420838612.5800037</v>
      </c>
      <c r="EK22" s="7">
        <f t="shared" si="34"/>
        <v>2925585027.4240007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94</v>
      </c>
      <c r="EW22" s="27">
        <v>161109.0640000001</v>
      </c>
      <c r="EX22" s="27">
        <v>4326143171.6499996</v>
      </c>
      <c r="EY22" s="27">
        <v>154641.30499999996</v>
      </c>
      <c r="EZ22" s="27">
        <v>3696036312</v>
      </c>
      <c r="FA22" s="7">
        <f t="shared" si="27"/>
        <v>4326143171.6499996</v>
      </c>
    </row>
    <row r="23" spans="1:163" ht="15.75" x14ac:dyDescent="0.25">
      <c r="E23">
        <f t="shared" si="0"/>
        <v>14</v>
      </c>
      <c r="F23" s="33" t="s">
        <v>16</v>
      </c>
      <c r="G23" s="27">
        <v>100306325.32299997</v>
      </c>
      <c r="H23" s="27">
        <v>1176553757.7659998</v>
      </c>
      <c r="I23" s="27">
        <v>94218491.118000045</v>
      </c>
      <c r="J23" s="27">
        <v>1140050529.8989999</v>
      </c>
      <c r="K23" s="7">
        <f t="shared" si="28"/>
        <v>1176553757.7659998</v>
      </c>
      <c r="M23">
        <f t="shared" si="29"/>
        <v>14</v>
      </c>
      <c r="N23" s="33" t="s">
        <v>66</v>
      </c>
      <c r="O23" s="27">
        <v>28183345.977000002</v>
      </c>
      <c r="P23" s="27">
        <v>572404890.05799997</v>
      </c>
      <c r="Q23" s="27">
        <v>27608572.771000005</v>
      </c>
      <c r="R23" s="27">
        <v>610527977.94400024</v>
      </c>
      <c r="S23" s="7">
        <f t="shared" si="1"/>
        <v>572404890.05799997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>
        <f t="shared" si="5"/>
        <v>13</v>
      </c>
      <c r="AL23" s="33" t="s">
        <v>45</v>
      </c>
      <c r="AM23" s="27">
        <v>7817380</v>
      </c>
      <c r="AN23" s="27">
        <v>86740030</v>
      </c>
      <c r="AO23" s="27">
        <v>5994665.2000000002</v>
      </c>
      <c r="AP23" s="27">
        <v>63821767.399999999</v>
      </c>
      <c r="AQ23" s="7">
        <f t="shared" si="6"/>
        <v>86740030</v>
      </c>
      <c r="AS23">
        <f t="shared" si="7"/>
        <v>13</v>
      </c>
      <c r="AT23" s="33" t="s">
        <v>287</v>
      </c>
      <c r="AU23" s="27">
        <v>137752093.86000001</v>
      </c>
      <c r="AV23" s="27">
        <v>63127845</v>
      </c>
      <c r="AW23" s="27">
        <v>70568540</v>
      </c>
      <c r="AX23" s="27">
        <v>23930422</v>
      </c>
      <c r="AY23" s="7">
        <f t="shared" si="8"/>
        <v>63127845</v>
      </c>
      <c r="BA23">
        <f t="shared" si="9"/>
        <v>14</v>
      </c>
      <c r="BB23" s="33" t="s">
        <v>126</v>
      </c>
      <c r="BC23" s="27">
        <v>6080121.3639999954</v>
      </c>
      <c r="BD23" s="27">
        <v>722928116.324</v>
      </c>
      <c r="BE23" s="27">
        <v>7467340.4139999971</v>
      </c>
      <c r="BF23" s="27">
        <v>693516845.53000021</v>
      </c>
      <c r="BG23" s="7">
        <f t="shared" si="10"/>
        <v>722928116.324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99</v>
      </c>
      <c r="BS23" s="27">
        <v>3115762.3829999999</v>
      </c>
      <c r="BT23" s="27">
        <v>422000471.65300012</v>
      </c>
      <c r="BU23" s="27">
        <v>2557256.6360000027</v>
      </c>
      <c r="BV23" s="27">
        <v>574037167.852</v>
      </c>
      <c r="BW23" s="27">
        <f t="shared" si="14"/>
        <v>422000471.65300012</v>
      </c>
      <c r="CH23" s="27">
        <f t="shared" si="15"/>
        <v>14</v>
      </c>
      <c r="CI23" s="33" t="s">
        <v>142</v>
      </c>
      <c r="CJ23" s="27">
        <v>28094732.225000001</v>
      </c>
      <c r="CK23" s="27">
        <v>1804246956.605</v>
      </c>
      <c r="CL23" s="27">
        <v>30737532.272000007</v>
      </c>
      <c r="CM23" s="27">
        <v>1467091465.941</v>
      </c>
      <c r="CN23" s="7">
        <f t="shared" si="16"/>
        <v>1804246956.605</v>
      </c>
      <c r="CQ23">
        <f t="shared" si="31"/>
        <v>14</v>
      </c>
      <c r="CR23" s="33" t="s">
        <v>242</v>
      </c>
      <c r="CS23" s="27">
        <v>654066.17700000026</v>
      </c>
      <c r="CT23" s="27">
        <v>3381298264.7320004</v>
      </c>
      <c r="CU23" s="27">
        <v>948490.75899999985</v>
      </c>
      <c r="CV23" s="27">
        <v>5893074512.5789986</v>
      </c>
      <c r="CW23" s="7">
        <f t="shared" si="35"/>
        <v>3381298264.7320004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280</v>
      </c>
      <c r="DQ23" s="27">
        <v>9038558.9800000004</v>
      </c>
      <c r="DR23" s="27">
        <v>163669195.88999999</v>
      </c>
      <c r="DS23" s="27">
        <v>6745117.7109999992</v>
      </c>
      <c r="DT23" s="27">
        <v>122801302.414</v>
      </c>
      <c r="DU23" s="7">
        <f t="shared" si="21"/>
        <v>163669195.88999999</v>
      </c>
      <c r="DW23">
        <f t="shared" si="22"/>
        <v>13</v>
      </c>
      <c r="DX23" s="33" t="s">
        <v>52</v>
      </c>
      <c r="DY23" s="27">
        <v>18.8</v>
      </c>
      <c r="DZ23" s="27">
        <v>3808</v>
      </c>
      <c r="EA23" s="27">
        <v>3.5</v>
      </c>
      <c r="EB23" s="27">
        <v>546</v>
      </c>
      <c r="EC23" s="7">
        <f t="shared" si="33"/>
        <v>3808</v>
      </c>
      <c r="EE23">
        <f t="shared" si="23"/>
        <v>13</v>
      </c>
      <c r="EF23" s="33" t="s">
        <v>117</v>
      </c>
      <c r="EG23" s="27">
        <v>16370461.402999993</v>
      </c>
      <c r="EH23" s="27">
        <v>2886537513.3459983</v>
      </c>
      <c r="EI23" s="27">
        <v>15892258.986000014</v>
      </c>
      <c r="EJ23" s="27">
        <v>2775807693.3200016</v>
      </c>
      <c r="EK23" s="7">
        <f t="shared" si="34"/>
        <v>2886537513.3459983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175</v>
      </c>
      <c r="EW23" s="27">
        <v>4095708.5310000023</v>
      </c>
      <c r="EX23" s="27">
        <v>4314885481.6490021</v>
      </c>
      <c r="EY23" s="27">
        <v>3932970.547999999</v>
      </c>
      <c r="EZ23" s="27">
        <v>3119213154.6759992</v>
      </c>
      <c r="FA23" s="7">
        <f t="shared" si="27"/>
        <v>4314885481.6490021</v>
      </c>
    </row>
    <row r="24" spans="1:163" ht="15.75" x14ac:dyDescent="0.25">
      <c r="E24">
        <f t="shared" si="0"/>
        <v>15</v>
      </c>
      <c r="F24" s="33" t="s">
        <v>14</v>
      </c>
      <c r="G24" s="27">
        <v>85981876.980000004</v>
      </c>
      <c r="H24" s="27">
        <v>1089575909.951</v>
      </c>
      <c r="I24" s="27">
        <v>124196722.2</v>
      </c>
      <c r="J24" s="27">
        <v>1773262571.9699998</v>
      </c>
      <c r="K24" s="7">
        <f t="shared" si="28"/>
        <v>1089575909.951</v>
      </c>
      <c r="M24">
        <f t="shared" si="29"/>
        <v>15</v>
      </c>
      <c r="N24" s="33" t="s">
        <v>79</v>
      </c>
      <c r="O24" s="27">
        <v>5270756.9580000006</v>
      </c>
      <c r="P24" s="27">
        <v>549951772.78199995</v>
      </c>
      <c r="Q24" s="27">
        <v>4889222.188000001</v>
      </c>
      <c r="R24" s="27">
        <v>538591964.82299995</v>
      </c>
      <c r="S24" s="7">
        <f t="shared" si="1"/>
        <v>549951772.78199995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>
        <f t="shared" si="5"/>
        <v>14</v>
      </c>
      <c r="AL24" s="33" t="s">
        <v>47</v>
      </c>
      <c r="AM24" s="27">
        <v>3056930.54</v>
      </c>
      <c r="AN24" s="27">
        <v>80953134</v>
      </c>
      <c r="AO24" s="27">
        <v>2755055.1400000006</v>
      </c>
      <c r="AP24" s="27">
        <v>74237051.770999998</v>
      </c>
      <c r="AQ24" s="7">
        <f t="shared" si="6"/>
        <v>80953134</v>
      </c>
      <c r="AS24">
        <f t="shared" si="7"/>
        <v>14</v>
      </c>
      <c r="AT24" s="33" t="s">
        <v>286</v>
      </c>
      <c r="AU24" s="27">
        <v>108200</v>
      </c>
      <c r="AV24" s="27">
        <v>2765145</v>
      </c>
      <c r="AW24" s="27">
        <v>420300</v>
      </c>
      <c r="AX24" s="27">
        <v>8801711</v>
      </c>
      <c r="AY24" s="7">
        <f t="shared" si="8"/>
        <v>2765145</v>
      </c>
      <c r="BA24">
        <f t="shared" si="9"/>
        <v>15</v>
      </c>
      <c r="BB24" s="33" t="s">
        <v>321</v>
      </c>
      <c r="BC24" s="27">
        <v>2161693.9649999989</v>
      </c>
      <c r="BD24" s="27">
        <v>566118016.64899981</v>
      </c>
      <c r="BE24" s="27">
        <v>2391808.8920000005</v>
      </c>
      <c r="BF24" s="27">
        <v>615940381.53800035</v>
      </c>
      <c r="BG24" s="7">
        <f t="shared" si="10"/>
        <v>566118016.64899981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107</v>
      </c>
      <c r="BS24" s="27">
        <v>2036460.0710000002</v>
      </c>
      <c r="BT24" s="27">
        <v>363736547.05999994</v>
      </c>
      <c r="BU24" s="27">
        <v>494525.71099999995</v>
      </c>
      <c r="BV24" s="27">
        <v>110790946.375</v>
      </c>
      <c r="BW24" s="27">
        <f t="shared" si="14"/>
        <v>363736547.05999994</v>
      </c>
      <c r="CH24" s="27">
        <f t="shared" si="15"/>
        <v>15</v>
      </c>
      <c r="CI24" s="33" t="s">
        <v>192</v>
      </c>
      <c r="CJ24" s="27">
        <v>697009029.62000012</v>
      </c>
      <c r="CK24" s="27">
        <v>1640049489.79</v>
      </c>
      <c r="CL24" s="27">
        <v>1113200708.5</v>
      </c>
      <c r="CM24" s="27">
        <v>2520880028</v>
      </c>
      <c r="CN24" s="7">
        <f t="shared" si="16"/>
        <v>1640049489.79</v>
      </c>
      <c r="CQ24">
        <f t="shared" si="31"/>
        <v>15</v>
      </c>
      <c r="CR24" s="33" t="s">
        <v>67</v>
      </c>
      <c r="CS24" s="27">
        <v>311931209.18599993</v>
      </c>
      <c r="CT24" s="27">
        <v>3143068793.3429999</v>
      </c>
      <c r="CU24" s="27">
        <v>412829178.04900002</v>
      </c>
      <c r="CV24" s="27">
        <v>4507864102.368</v>
      </c>
      <c r="CW24" s="7">
        <f t="shared" si="35"/>
        <v>3143068793.3429999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40</v>
      </c>
      <c r="DQ24" s="27">
        <v>1646460.4000000004</v>
      </c>
      <c r="DR24" s="27">
        <v>162440464.29300001</v>
      </c>
      <c r="DS24" s="27">
        <v>1614784.7719999999</v>
      </c>
      <c r="DT24" s="27">
        <v>149729175.94400001</v>
      </c>
      <c r="DU24" s="7">
        <f t="shared" si="21"/>
        <v>162440464.29300001</v>
      </c>
      <c r="DW24">
        <f t="shared" si="22"/>
        <v>14</v>
      </c>
      <c r="DX24" s="33" t="s">
        <v>50</v>
      </c>
      <c r="DY24" s="27">
        <v>5</v>
      </c>
      <c r="DZ24" s="27">
        <v>663</v>
      </c>
      <c r="EA24" s="27"/>
      <c r="EB24" s="27"/>
      <c r="EC24" s="7">
        <f t="shared" si="33"/>
        <v>663</v>
      </c>
      <c r="EE24">
        <f t="shared" si="23"/>
        <v>14</v>
      </c>
      <c r="EF24" s="33" t="s">
        <v>135</v>
      </c>
      <c r="EG24" s="27">
        <v>45408799.459999986</v>
      </c>
      <c r="EH24" s="27">
        <v>2641862703.5000005</v>
      </c>
      <c r="EI24" s="27">
        <v>44141043.478000008</v>
      </c>
      <c r="EJ24" s="27">
        <v>2529203839.8300009</v>
      </c>
      <c r="EK24" s="7">
        <f t="shared" si="34"/>
        <v>2641862703.5000005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112</v>
      </c>
      <c r="EW24" s="27">
        <v>4215149.1349999979</v>
      </c>
      <c r="EX24" s="27">
        <v>4233049047.3589978</v>
      </c>
      <c r="EY24" s="27">
        <v>3790516.1169999996</v>
      </c>
      <c r="EZ24" s="27">
        <v>3515569584.5610018</v>
      </c>
      <c r="FA24" s="7">
        <f t="shared" si="27"/>
        <v>4233049047.3589978</v>
      </c>
    </row>
    <row r="25" spans="1:163" ht="15.75" x14ac:dyDescent="0.25">
      <c r="E25">
        <f t="shared" si="0"/>
        <v>16</v>
      </c>
      <c r="F25" s="33" t="s">
        <v>21</v>
      </c>
      <c r="G25" s="27">
        <v>2881978.9229999995</v>
      </c>
      <c r="H25" s="27">
        <v>485604000.995</v>
      </c>
      <c r="I25" s="27">
        <v>2391676.4020000007</v>
      </c>
      <c r="J25" s="27">
        <v>361275048.19400001</v>
      </c>
      <c r="K25" s="7">
        <f t="shared" si="28"/>
        <v>485604000.995</v>
      </c>
      <c r="M25">
        <f t="shared" si="29"/>
        <v>16</v>
      </c>
      <c r="N25" s="33" t="s">
        <v>84</v>
      </c>
      <c r="O25" s="27">
        <v>23139089.800000001</v>
      </c>
      <c r="P25" s="27">
        <v>484802161.75199997</v>
      </c>
      <c r="Q25" s="27">
        <v>15616787.200000001</v>
      </c>
      <c r="R25" s="27">
        <v>318143814.861</v>
      </c>
      <c r="S25" s="7">
        <f t="shared" si="1"/>
        <v>484802161.75199997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285</v>
      </c>
      <c r="AM25" s="27">
        <v>50949438</v>
      </c>
      <c r="AN25" s="27">
        <v>75268924.734999999</v>
      </c>
      <c r="AO25" s="27">
        <v>41353507</v>
      </c>
      <c r="AP25" s="27">
        <v>60801763.557999998</v>
      </c>
      <c r="AQ25" s="7">
        <f t="shared" si="6"/>
        <v>75268924.734999999</v>
      </c>
      <c r="AS25">
        <f t="shared" si="7"/>
        <v>15</v>
      </c>
      <c r="AT25" s="33" t="s">
        <v>160</v>
      </c>
      <c r="AU25" s="27">
        <v>39565.5</v>
      </c>
      <c r="AV25" s="27">
        <v>1475190.1189999999</v>
      </c>
      <c r="AW25" s="27">
        <v>55616</v>
      </c>
      <c r="AX25" s="27">
        <v>8407066.688000001</v>
      </c>
      <c r="AY25" s="7">
        <f t="shared" si="8"/>
        <v>1475190.1189999999</v>
      </c>
      <c r="BA25">
        <f t="shared" si="9"/>
        <v>16</v>
      </c>
      <c r="BB25" s="33" t="s">
        <v>124</v>
      </c>
      <c r="BC25" s="27">
        <v>29613664.154999986</v>
      </c>
      <c r="BD25" s="27">
        <v>564881389.38699996</v>
      </c>
      <c r="BE25" s="27">
        <v>28128974.550999992</v>
      </c>
      <c r="BF25" s="27">
        <v>556362892.14400017</v>
      </c>
      <c r="BG25" s="7">
        <f t="shared" si="10"/>
        <v>564881389.38699996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140</v>
      </c>
      <c r="BS25" s="27">
        <v>10013838.460000001</v>
      </c>
      <c r="BT25" s="27">
        <v>335806764.51699996</v>
      </c>
      <c r="BU25" s="27">
        <v>8755606.0999999996</v>
      </c>
      <c r="BV25" s="27">
        <v>30316505.479000002</v>
      </c>
      <c r="BW25" s="27">
        <f t="shared" si="14"/>
        <v>335806764.51699996</v>
      </c>
      <c r="CH25" s="27">
        <f t="shared" si="15"/>
        <v>16</v>
      </c>
      <c r="CI25" s="33" t="s">
        <v>25</v>
      </c>
      <c r="CJ25" s="27">
        <v>26294738.992000006</v>
      </c>
      <c r="CK25" s="27">
        <v>1632719734.9530001</v>
      </c>
      <c r="CL25" s="27">
        <v>23529899.242999975</v>
      </c>
      <c r="CM25" s="27">
        <v>1410739408.3749998</v>
      </c>
      <c r="CN25" s="7">
        <f t="shared" si="16"/>
        <v>1632719734.9530001</v>
      </c>
      <c r="CQ25">
        <f t="shared" si="31"/>
        <v>16</v>
      </c>
      <c r="CR25" s="33" t="s">
        <v>80</v>
      </c>
      <c r="CS25" s="27">
        <v>547041002.12599969</v>
      </c>
      <c r="CT25" s="27">
        <v>2822259241.5810013</v>
      </c>
      <c r="CU25" s="27">
        <v>458634953.27199996</v>
      </c>
      <c r="CV25" s="27">
        <v>2555231261.2120004</v>
      </c>
      <c r="CW25" s="7">
        <f t="shared" si="35"/>
        <v>2822259241.5810013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279</v>
      </c>
      <c r="DQ25" s="27">
        <v>1481823.8889999995</v>
      </c>
      <c r="DR25" s="27">
        <v>134799418.48500001</v>
      </c>
      <c r="DS25" s="27">
        <v>1308964.2820000004</v>
      </c>
      <c r="DT25" s="27">
        <v>118859125.427</v>
      </c>
      <c r="DU25" s="7">
        <f t="shared" si="21"/>
        <v>134799418.48500001</v>
      </c>
      <c r="DW25">
        <f t="shared" si="22"/>
        <v>15</v>
      </c>
      <c r="DX25" s="33" t="s">
        <v>288</v>
      </c>
      <c r="DY25" s="27"/>
      <c r="DZ25" s="27"/>
      <c r="EA25" s="27">
        <v>30</v>
      </c>
      <c r="EB25" s="27">
        <v>648</v>
      </c>
      <c r="EC25" s="7">
        <f t="shared" si="33"/>
        <v>0</v>
      </c>
      <c r="EE25">
        <f t="shared" si="23"/>
        <v>15</v>
      </c>
      <c r="EF25" s="33" t="s">
        <v>119</v>
      </c>
      <c r="EG25" s="27">
        <v>29022215.291999999</v>
      </c>
      <c r="EH25" s="27">
        <v>2593241730.8519988</v>
      </c>
      <c r="EI25" s="27">
        <v>22783068.537999991</v>
      </c>
      <c r="EJ25" s="27">
        <v>2340870430.514998</v>
      </c>
      <c r="EK25" s="7">
        <f t="shared" si="34"/>
        <v>2593241730.8519988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110</v>
      </c>
      <c r="EW25" s="27">
        <v>93314485.14000003</v>
      </c>
      <c r="EX25" s="27">
        <v>3781944808.4619975</v>
      </c>
      <c r="EY25" s="27">
        <v>58193058.938000046</v>
      </c>
      <c r="EZ25" s="27">
        <v>2923267093.2169991</v>
      </c>
      <c r="FA25" s="7">
        <f t="shared" si="27"/>
        <v>3781944808.4619975</v>
      </c>
    </row>
    <row r="26" spans="1:163" ht="15.75" x14ac:dyDescent="0.25">
      <c r="E26">
        <f t="shared" si="0"/>
        <v>17</v>
      </c>
      <c r="F26" s="33" t="s">
        <v>25</v>
      </c>
      <c r="G26" s="27">
        <v>6029738.1279999986</v>
      </c>
      <c r="H26" s="27">
        <v>283795400.40200007</v>
      </c>
      <c r="I26" s="27">
        <v>1869569.6299999985</v>
      </c>
      <c r="J26" s="27">
        <v>117887328.59900001</v>
      </c>
      <c r="K26" s="7">
        <f t="shared" si="28"/>
        <v>283795400.40200007</v>
      </c>
      <c r="M26">
        <f t="shared" si="29"/>
        <v>17</v>
      </c>
      <c r="N26" s="33" t="s">
        <v>80</v>
      </c>
      <c r="O26" s="27">
        <v>19509386.200000003</v>
      </c>
      <c r="P26" s="27">
        <v>411161782.47399992</v>
      </c>
      <c r="Q26" s="27">
        <v>15847435.404999997</v>
      </c>
      <c r="R26" s="27">
        <v>331512452.9379999</v>
      </c>
      <c r="S26" s="7">
        <f t="shared" si="1"/>
        <v>411161782.47399992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157</v>
      </c>
      <c r="AM26" s="27">
        <v>10901.058999999997</v>
      </c>
      <c r="AN26" s="27">
        <v>38275640.268999994</v>
      </c>
      <c r="AO26" s="27">
        <v>34436.770000000011</v>
      </c>
      <c r="AP26" s="27">
        <v>49523107.239</v>
      </c>
      <c r="AQ26" s="7">
        <f t="shared" si="6"/>
        <v>38275640.268999994</v>
      </c>
      <c r="AS26">
        <f t="shared" si="7"/>
        <v>16</v>
      </c>
      <c r="AT26" s="33" t="s">
        <v>161</v>
      </c>
      <c r="AU26" s="27">
        <v>2750</v>
      </c>
      <c r="AV26" s="27">
        <v>6400</v>
      </c>
      <c r="AW26" s="27"/>
      <c r="AX26" s="27"/>
      <c r="AY26" s="7">
        <f t="shared" si="8"/>
        <v>6400</v>
      </c>
      <c r="BA26">
        <f t="shared" si="9"/>
        <v>17</v>
      </c>
      <c r="BB26" s="33" t="s">
        <v>129</v>
      </c>
      <c r="BC26" s="27">
        <v>1846105.6490000002</v>
      </c>
      <c r="BD26" s="27">
        <v>443931981.8319996</v>
      </c>
      <c r="BE26" s="27">
        <v>2471642.4609999987</v>
      </c>
      <c r="BF26" s="27">
        <v>385555119.46700013</v>
      </c>
      <c r="BG26" s="7">
        <f t="shared" si="10"/>
        <v>443931981.8319996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103</v>
      </c>
      <c r="BS26" s="27">
        <v>589720.59799999953</v>
      </c>
      <c r="BT26" s="27">
        <v>250989069.5780001</v>
      </c>
      <c r="BU26" s="27">
        <v>430875.0920000003</v>
      </c>
      <c r="BV26" s="27">
        <v>208772470.54799995</v>
      </c>
      <c r="BW26" s="27">
        <f t="shared" si="14"/>
        <v>250989069.5780001</v>
      </c>
      <c r="CH26" s="27">
        <f t="shared" si="15"/>
        <v>17</v>
      </c>
      <c r="CI26" s="33" t="s">
        <v>148</v>
      </c>
      <c r="CJ26" s="27">
        <v>231053720.86500016</v>
      </c>
      <c r="CK26" s="27">
        <v>1545095818.8899999</v>
      </c>
      <c r="CL26" s="27">
        <v>194975243.13200003</v>
      </c>
      <c r="CM26" s="27">
        <v>1358828017.9119999</v>
      </c>
      <c r="CN26" s="7">
        <f t="shared" si="16"/>
        <v>1545095818.8899999</v>
      </c>
      <c r="CQ26">
        <f t="shared" si="31"/>
        <v>17</v>
      </c>
      <c r="CR26" s="33" t="s">
        <v>83</v>
      </c>
      <c r="CS26" s="27">
        <v>116979354.95599994</v>
      </c>
      <c r="CT26" s="27">
        <v>2721808887.8099976</v>
      </c>
      <c r="CU26" s="27">
        <v>97789680.329999954</v>
      </c>
      <c r="CV26" s="27">
        <v>2397439401.0109992</v>
      </c>
      <c r="CW26" s="7">
        <f t="shared" si="35"/>
        <v>2721808887.8099976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>
        <f t="shared" si="20"/>
        <v>17</v>
      </c>
      <c r="DP26" s="33" t="s">
        <v>282</v>
      </c>
      <c r="DQ26" s="27">
        <v>2464845.1520000002</v>
      </c>
      <c r="DR26" s="27">
        <v>97603369.001000002</v>
      </c>
      <c r="DS26" s="27">
        <v>1899409.5219999999</v>
      </c>
      <c r="DT26" s="27">
        <v>76614933.120000005</v>
      </c>
      <c r="DU26" s="7">
        <f t="shared" si="21"/>
        <v>97603369.001000002</v>
      </c>
      <c r="DW26">
        <f t="shared" si="22"/>
        <v>15</v>
      </c>
      <c r="DX26" s="33" t="s">
        <v>54</v>
      </c>
      <c r="DY26" s="27"/>
      <c r="DZ26" s="27"/>
      <c r="EA26" s="27">
        <v>7.5000000000000009</v>
      </c>
      <c r="EB26" s="27">
        <v>2255</v>
      </c>
      <c r="EC26" s="7">
        <f t="shared" si="33"/>
        <v>0</v>
      </c>
      <c r="EE26">
        <f t="shared" si="23"/>
        <v>16</v>
      </c>
      <c r="EF26" s="33" t="s">
        <v>115</v>
      </c>
      <c r="EG26" s="27">
        <v>11145996.468000002</v>
      </c>
      <c r="EH26" s="27">
        <v>2425351980.3650002</v>
      </c>
      <c r="EI26" s="27">
        <v>9567783.9809999969</v>
      </c>
      <c r="EJ26" s="27">
        <v>2185180544.2470007</v>
      </c>
      <c r="EK26" s="7">
        <f t="shared" si="34"/>
        <v>2425351980.3650002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182</v>
      </c>
      <c r="EW26" s="27">
        <v>104925576.73600002</v>
      </c>
      <c r="EX26" s="27">
        <v>3685230390.5279989</v>
      </c>
      <c r="EY26" s="27">
        <v>50154647.32000003</v>
      </c>
      <c r="EZ26" s="27">
        <v>2006962993.8790004</v>
      </c>
      <c r="FA26" s="7">
        <f t="shared" si="27"/>
        <v>3685230390.5279989</v>
      </c>
    </row>
    <row r="27" spans="1:163" ht="15.75" x14ac:dyDescent="0.25">
      <c r="E27">
        <f t="shared" si="0"/>
        <v>18</v>
      </c>
      <c r="F27" s="33" t="s">
        <v>24</v>
      </c>
      <c r="G27" s="27">
        <v>37299214.172000013</v>
      </c>
      <c r="H27" s="27">
        <v>274571018.52400005</v>
      </c>
      <c r="I27" s="27">
        <v>41446392.224999987</v>
      </c>
      <c r="J27" s="27">
        <v>290738669.08300006</v>
      </c>
      <c r="K27" s="7">
        <f t="shared" si="28"/>
        <v>274571018.52400005</v>
      </c>
      <c r="M27">
        <f t="shared" si="29"/>
        <v>18</v>
      </c>
      <c r="N27" s="33" t="s">
        <v>277</v>
      </c>
      <c r="O27" s="27">
        <v>58782924.698000036</v>
      </c>
      <c r="P27" s="27">
        <v>395246268.926</v>
      </c>
      <c r="Q27" s="27">
        <v>47351735.515000001</v>
      </c>
      <c r="R27" s="27">
        <v>401803457.28000003</v>
      </c>
      <c r="S27" s="7">
        <f t="shared" si="1"/>
        <v>395246268.926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48</v>
      </c>
      <c r="AM27" s="27">
        <v>15565661.779999999</v>
      </c>
      <c r="AN27" s="27">
        <v>31722332.473000001</v>
      </c>
      <c r="AO27" s="27">
        <v>5846266.8100000005</v>
      </c>
      <c r="AP27" s="27">
        <v>23956612.716000002</v>
      </c>
      <c r="AQ27" s="7">
        <f t="shared" si="6"/>
        <v>31722332.473000001</v>
      </c>
      <c r="AS27" t="str">
        <f t="shared" si="7"/>
        <v/>
      </c>
      <c r="AT27" s="26" t="s">
        <v>138</v>
      </c>
      <c r="AU27" s="27">
        <v>11498414248.001007</v>
      </c>
      <c r="AV27" s="27">
        <v>15096483957.659998</v>
      </c>
      <c r="AW27" s="27">
        <v>11160763964.308996</v>
      </c>
      <c r="AX27" s="27">
        <v>13604245508.448997</v>
      </c>
      <c r="AY27" s="7" t="str">
        <f t="shared" si="8"/>
        <v/>
      </c>
      <c r="BA27" t="str">
        <f t="shared" si="9"/>
        <v/>
      </c>
      <c r="BB27" s="33" t="s">
        <v>137</v>
      </c>
      <c r="BC27" s="27">
        <v>5892947.3580000019</v>
      </c>
      <c r="BD27" s="27">
        <v>439063325.73100024</v>
      </c>
      <c r="BE27" s="27">
        <v>3922921.7239999995</v>
      </c>
      <c r="BF27" s="27">
        <v>322816531.91400063</v>
      </c>
      <c r="BG27" s="7" t="str">
        <f t="shared" si="10"/>
        <v/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98</v>
      </c>
      <c r="BS27" s="27">
        <v>1225870.9090000007</v>
      </c>
      <c r="BT27" s="27">
        <v>236311331.32800007</v>
      </c>
      <c r="BU27" s="27">
        <v>1445891.6470000003</v>
      </c>
      <c r="BV27" s="27">
        <v>259805251.08999997</v>
      </c>
      <c r="BW27" s="27">
        <f t="shared" si="14"/>
        <v>236311331.32800007</v>
      </c>
      <c r="CH27" s="27">
        <f t="shared" si="15"/>
        <v>18</v>
      </c>
      <c r="CI27" s="33" t="s">
        <v>22</v>
      </c>
      <c r="CJ27" s="27">
        <v>49166601.159999982</v>
      </c>
      <c r="CK27" s="27">
        <v>1531342431.5949998</v>
      </c>
      <c r="CL27" s="27">
        <v>38651960.889000013</v>
      </c>
      <c r="CM27" s="27">
        <v>1383205168.8429999</v>
      </c>
      <c r="CN27" s="7">
        <f t="shared" si="16"/>
        <v>1531342431.5949998</v>
      </c>
      <c r="CQ27">
        <f t="shared" si="31"/>
        <v>18</v>
      </c>
      <c r="CR27" s="33" t="s">
        <v>277</v>
      </c>
      <c r="CS27" s="27">
        <v>358542719.79200029</v>
      </c>
      <c r="CT27" s="27">
        <v>2716181676.9189987</v>
      </c>
      <c r="CU27" s="27">
        <v>297825159.00299984</v>
      </c>
      <c r="CV27" s="27">
        <v>2378073797.7279983</v>
      </c>
      <c r="CW27" s="7">
        <f t="shared" si="35"/>
        <v>2716181676.9189987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 t="str">
        <f t="shared" si="20"/>
        <v/>
      </c>
      <c r="DP27" s="33" t="s">
        <v>49</v>
      </c>
      <c r="DQ27" s="27">
        <v>3087840.7750000004</v>
      </c>
      <c r="DR27" s="27">
        <v>73348878.472000003</v>
      </c>
      <c r="DS27" s="27">
        <v>2055303.1750000005</v>
      </c>
      <c r="DT27" s="27">
        <v>43681865.930000007</v>
      </c>
      <c r="DU27" s="7" t="str">
        <f t="shared" si="21"/>
        <v/>
      </c>
      <c r="DW27">
        <f t="shared" si="22"/>
        <v>15</v>
      </c>
      <c r="DX27" s="33" t="s">
        <v>199</v>
      </c>
      <c r="DY27" s="27"/>
      <c r="DZ27" s="27"/>
      <c r="EA27" s="27">
        <v>2120431</v>
      </c>
      <c r="EB27" s="27">
        <v>92820605</v>
      </c>
      <c r="EC27" s="7">
        <f t="shared" si="33"/>
        <v>0</v>
      </c>
      <c r="EE27">
        <f t="shared" si="23"/>
        <v>17</v>
      </c>
      <c r="EF27" s="33" t="s">
        <v>132</v>
      </c>
      <c r="EG27" s="27">
        <v>124820147.69299999</v>
      </c>
      <c r="EH27" s="27">
        <v>2007818876.3030002</v>
      </c>
      <c r="EI27" s="27">
        <v>115401348.875</v>
      </c>
      <c r="EJ27" s="27">
        <v>1883064794.645</v>
      </c>
      <c r="EK27" s="7">
        <f t="shared" si="34"/>
        <v>2007818876.3030002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96</v>
      </c>
      <c r="EW27" s="27">
        <v>20341478.175000004</v>
      </c>
      <c r="EX27" s="27">
        <v>3291300326.8139982</v>
      </c>
      <c r="EY27" s="27">
        <v>18798037.664000001</v>
      </c>
      <c r="EZ27" s="27">
        <v>3647365624.2540035</v>
      </c>
      <c r="FA27" s="7">
        <f t="shared" si="27"/>
        <v>3291300326.8139982</v>
      </c>
    </row>
    <row r="28" spans="1:163" ht="15.75" x14ac:dyDescent="0.25">
      <c r="E28">
        <f t="shared" si="0"/>
        <v>19</v>
      </c>
      <c r="F28" s="33" t="s">
        <v>20</v>
      </c>
      <c r="G28" s="27">
        <v>5401660.3339999998</v>
      </c>
      <c r="H28" s="27">
        <v>254735575.07599995</v>
      </c>
      <c r="I28" s="27">
        <v>4823222.4799999995</v>
      </c>
      <c r="J28" s="27">
        <v>261605328.73899996</v>
      </c>
      <c r="K28" s="7">
        <f t="shared" si="28"/>
        <v>254735575.07599995</v>
      </c>
      <c r="M28">
        <f t="shared" si="29"/>
        <v>19</v>
      </c>
      <c r="N28" s="33" t="s">
        <v>81</v>
      </c>
      <c r="O28" s="27">
        <v>1228038.3619999997</v>
      </c>
      <c r="P28" s="27">
        <v>389962735.02399993</v>
      </c>
      <c r="Q28" s="27">
        <v>1015865.581</v>
      </c>
      <c r="R28" s="27">
        <v>350634364.81500012</v>
      </c>
      <c r="S28" s="7">
        <f t="shared" si="1"/>
        <v>389962735.02399993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283</v>
      </c>
      <c r="AM28" s="27">
        <v>1263300</v>
      </c>
      <c r="AN28" s="27">
        <v>9554158</v>
      </c>
      <c r="AO28" s="27">
        <v>723899.5</v>
      </c>
      <c r="AP28" s="27">
        <v>6235266.2999999998</v>
      </c>
      <c r="AQ28" s="7">
        <f t="shared" si="6"/>
        <v>9554158</v>
      </c>
      <c r="AS28" t="str">
        <f t="shared" si="7"/>
        <v/>
      </c>
      <c r="AY28" s="7" t="str">
        <f t="shared" si="8"/>
        <v/>
      </c>
      <c r="BA28">
        <f t="shared" si="9"/>
        <v>18</v>
      </c>
      <c r="BB28" s="33" t="s">
        <v>133</v>
      </c>
      <c r="BC28" s="27">
        <v>1285555.6110000005</v>
      </c>
      <c r="BD28" s="27">
        <v>434817315.04899985</v>
      </c>
      <c r="BE28" s="27">
        <v>1044451.3370000004</v>
      </c>
      <c r="BF28" s="27">
        <v>420656543.59499997</v>
      </c>
      <c r="BG28" s="7">
        <f t="shared" si="10"/>
        <v>434817315.04899985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100</v>
      </c>
      <c r="BS28" s="27">
        <v>7654340.2950000009</v>
      </c>
      <c r="BT28" s="27">
        <v>206479412.60500002</v>
      </c>
      <c r="BU28" s="27">
        <v>4486314.59</v>
      </c>
      <c r="BV28" s="27">
        <v>152716133.95200002</v>
      </c>
      <c r="BW28" s="27">
        <f t="shared" si="14"/>
        <v>206479412.60500002</v>
      </c>
      <c r="CH28" s="27">
        <f t="shared" si="15"/>
        <v>19</v>
      </c>
      <c r="CI28" s="33" t="s">
        <v>146</v>
      </c>
      <c r="CJ28" s="27">
        <v>150444611.12400004</v>
      </c>
      <c r="CK28" s="27">
        <v>1501510328.938</v>
      </c>
      <c r="CL28" s="27">
        <v>146343826.89200002</v>
      </c>
      <c r="CM28" s="27">
        <v>1696552290.849</v>
      </c>
      <c r="CN28" s="7">
        <f t="shared" si="16"/>
        <v>1501510328.938</v>
      </c>
      <c r="CQ28">
        <f t="shared" si="31"/>
        <v>19</v>
      </c>
      <c r="CR28" s="33" t="s">
        <v>75</v>
      </c>
      <c r="CS28" s="27">
        <v>427680603.82000011</v>
      </c>
      <c r="CT28" s="27">
        <v>2667367553.6669984</v>
      </c>
      <c r="CU28" s="27">
        <v>391505958.71199977</v>
      </c>
      <c r="CV28" s="27">
        <v>2452175909.7230005</v>
      </c>
      <c r="CW28" s="7">
        <f t="shared" si="35"/>
        <v>2667367553.6669984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>
        <f t="shared" si="20"/>
        <v>18</v>
      </c>
      <c r="DP28" s="33" t="s">
        <v>48</v>
      </c>
      <c r="DQ28" s="27">
        <v>23787889.148999993</v>
      </c>
      <c r="DR28" s="27">
        <v>71067045.523000002</v>
      </c>
      <c r="DS28" s="27">
        <v>16153245.988</v>
      </c>
      <c r="DT28" s="27">
        <v>52881157.669000007</v>
      </c>
      <c r="DU28" s="7">
        <f t="shared" si="21"/>
        <v>71067045.523000002</v>
      </c>
      <c r="DW28" t="str">
        <f t="shared" si="22"/>
        <v/>
      </c>
      <c r="DX28" s="26" t="s">
        <v>138</v>
      </c>
      <c r="DY28" s="27">
        <v>8380027846.4700012</v>
      </c>
      <c r="DZ28" s="27">
        <v>21313997944.081989</v>
      </c>
      <c r="EA28" s="27">
        <v>8932077074.1040039</v>
      </c>
      <c r="EB28" s="27">
        <v>13566941208.728004</v>
      </c>
      <c r="EC28" s="7" t="str">
        <f t="shared" si="33"/>
        <v/>
      </c>
      <c r="EE28">
        <f t="shared" si="23"/>
        <v>18</v>
      </c>
      <c r="EF28" s="33" t="s">
        <v>314</v>
      </c>
      <c r="EG28" s="27">
        <v>52952904.052999973</v>
      </c>
      <c r="EH28" s="27">
        <v>1982269257.98</v>
      </c>
      <c r="EI28" s="27">
        <v>39621552.188999988</v>
      </c>
      <c r="EJ28" s="27">
        <v>1594162319.0080001</v>
      </c>
      <c r="EK28" s="7">
        <f t="shared" si="34"/>
        <v>1982269257.98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185</v>
      </c>
      <c r="EW28" s="27">
        <v>34439470.215999983</v>
      </c>
      <c r="EX28" s="27">
        <v>3189700841.8519974</v>
      </c>
      <c r="EY28" s="27">
        <v>21553784.16</v>
      </c>
      <c r="EZ28" s="27">
        <v>2039993536.7080002</v>
      </c>
      <c r="FA28" s="7">
        <f t="shared" si="27"/>
        <v>3189700841.8519974</v>
      </c>
    </row>
    <row r="29" spans="1:163" ht="15.75" x14ac:dyDescent="0.25">
      <c r="E29">
        <f t="shared" si="0"/>
        <v>20</v>
      </c>
      <c r="F29" s="33" t="s">
        <v>19</v>
      </c>
      <c r="G29" s="27">
        <v>870057.10699999996</v>
      </c>
      <c r="H29" s="27">
        <v>235025109.19100001</v>
      </c>
      <c r="I29" s="27">
        <v>1131979.513</v>
      </c>
      <c r="J29" s="27">
        <v>323808399.52100003</v>
      </c>
      <c r="K29" s="7">
        <f t="shared" si="28"/>
        <v>235025109.19100001</v>
      </c>
      <c r="M29">
        <f t="shared" si="29"/>
        <v>20</v>
      </c>
      <c r="N29" s="33" t="s">
        <v>74</v>
      </c>
      <c r="O29" s="27">
        <v>14492149.761000002</v>
      </c>
      <c r="P29" s="27">
        <v>383442490.68900001</v>
      </c>
      <c r="Q29" s="27">
        <v>14537624.478000006</v>
      </c>
      <c r="R29" s="27">
        <v>498958322.41600001</v>
      </c>
      <c r="S29" s="7">
        <f t="shared" si="1"/>
        <v>383442490.68900001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156</v>
      </c>
      <c r="AM29" s="27">
        <v>68719.282999999996</v>
      </c>
      <c r="AN29" s="27">
        <v>4814619.0349999992</v>
      </c>
      <c r="AO29" s="27">
        <v>32958.559999999998</v>
      </c>
      <c r="AP29" s="27">
        <v>4119214.12</v>
      </c>
      <c r="AQ29" s="7">
        <f t="shared" si="6"/>
        <v>4814619.0349999992</v>
      </c>
      <c r="AS29" t="str">
        <f t="shared" si="7"/>
        <v/>
      </c>
      <c r="AY29" s="7" t="str">
        <f t="shared" si="8"/>
        <v/>
      </c>
      <c r="BA29">
        <f t="shared" si="9"/>
        <v>19</v>
      </c>
      <c r="BB29" s="33" t="s">
        <v>128</v>
      </c>
      <c r="BC29" s="27">
        <v>2590246.6500000004</v>
      </c>
      <c r="BD29" s="27">
        <v>348139749.74399984</v>
      </c>
      <c r="BE29" s="27">
        <v>2664550.8909999994</v>
      </c>
      <c r="BF29" s="27">
        <v>392841246.16600025</v>
      </c>
      <c r="BG29" s="7">
        <f t="shared" si="10"/>
        <v>348139749.74399984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105</v>
      </c>
      <c r="BS29" s="27">
        <v>523233.092</v>
      </c>
      <c r="BT29" s="27">
        <v>163744821.752</v>
      </c>
      <c r="BU29" s="27">
        <v>653816.05999999994</v>
      </c>
      <c r="BV29" s="27">
        <v>185503248.60499999</v>
      </c>
      <c r="BW29" s="27">
        <f t="shared" si="14"/>
        <v>163744821.752</v>
      </c>
      <c r="CH29" s="27">
        <f t="shared" si="15"/>
        <v>20</v>
      </c>
      <c r="CI29" s="33" t="s">
        <v>29</v>
      </c>
      <c r="CJ29" s="27">
        <v>60847180.814999983</v>
      </c>
      <c r="CK29" s="27">
        <v>1498369393.3429999</v>
      </c>
      <c r="CL29" s="27">
        <v>57005175.35200002</v>
      </c>
      <c r="CM29" s="27">
        <v>1405927088.448</v>
      </c>
      <c r="CN29" s="7">
        <f t="shared" si="16"/>
        <v>1498369393.3429999</v>
      </c>
      <c r="CQ29">
        <f t="shared" si="31"/>
        <v>20</v>
      </c>
      <c r="CR29" s="33" t="s">
        <v>164</v>
      </c>
      <c r="CS29" s="27">
        <v>38909907.040000007</v>
      </c>
      <c r="CT29" s="27">
        <v>2595088579.4780002</v>
      </c>
      <c r="CU29" s="27">
        <v>33626111.195000015</v>
      </c>
      <c r="CV29" s="27">
        <v>2261110812.2990003</v>
      </c>
      <c r="CW29" s="7">
        <f t="shared" si="35"/>
        <v>2595088579.4780002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45</v>
      </c>
      <c r="DQ29" s="27">
        <v>947839.62700000009</v>
      </c>
      <c r="DR29" s="27">
        <v>32666626.828999996</v>
      </c>
      <c r="DS29" s="27">
        <v>553413.44200000004</v>
      </c>
      <c r="DT29" s="27">
        <v>24885809.891999997</v>
      </c>
      <c r="DU29" s="7">
        <f t="shared" si="21"/>
        <v>32666626.828999996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130</v>
      </c>
      <c r="EG29" s="27">
        <v>18407648.522000007</v>
      </c>
      <c r="EH29" s="27">
        <v>1914399425.8260007</v>
      </c>
      <c r="EI29" s="27">
        <v>14876195.02799999</v>
      </c>
      <c r="EJ29" s="27">
        <v>1752097218.7350004</v>
      </c>
      <c r="EK29" s="7">
        <f t="shared" si="34"/>
        <v>1914399425.8260007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176</v>
      </c>
      <c r="EW29" s="27">
        <v>52633862.532000005</v>
      </c>
      <c r="EX29" s="27">
        <v>2774401353.4599986</v>
      </c>
      <c r="EY29" s="27">
        <v>56503138.835999995</v>
      </c>
      <c r="EZ29" s="27">
        <v>2873641499.7390008</v>
      </c>
      <c r="FA29" s="7">
        <f t="shared" si="27"/>
        <v>2774401353.4599986</v>
      </c>
    </row>
    <row r="30" spans="1:163" ht="15.75" x14ac:dyDescent="0.25">
      <c r="E30">
        <f t="shared" si="0"/>
        <v>21</v>
      </c>
      <c r="F30" s="33" t="s">
        <v>23</v>
      </c>
      <c r="G30" s="27">
        <v>11758611.684999999</v>
      </c>
      <c r="H30" s="27">
        <v>232691641.53899994</v>
      </c>
      <c r="I30" s="27">
        <v>9568476.165000001</v>
      </c>
      <c r="J30" s="27">
        <v>213032809.42999998</v>
      </c>
      <c r="K30" s="7">
        <f t="shared" si="28"/>
        <v>232691641.53899994</v>
      </c>
      <c r="M30">
        <f t="shared" si="29"/>
        <v>21</v>
      </c>
      <c r="N30" s="33" t="s">
        <v>70</v>
      </c>
      <c r="O30" s="27">
        <v>940117469.10000002</v>
      </c>
      <c r="P30" s="27">
        <v>372186345.31099999</v>
      </c>
      <c r="Q30" s="27">
        <v>1117579627.5</v>
      </c>
      <c r="R30" s="27">
        <v>445789643.23000002</v>
      </c>
      <c r="S30" s="7">
        <f t="shared" si="1"/>
        <v>372186345.31099999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155</v>
      </c>
      <c r="AM30" s="27">
        <v>634467.5</v>
      </c>
      <c r="AN30" s="27">
        <v>4746265</v>
      </c>
      <c r="AO30" s="27">
        <v>379387.5</v>
      </c>
      <c r="AP30" s="27">
        <v>3543823.44</v>
      </c>
      <c r="AQ30" s="7">
        <f t="shared" si="6"/>
        <v>4746265</v>
      </c>
      <c r="AS30" t="str">
        <f t="shared" si="7"/>
        <v/>
      </c>
      <c r="AY30" s="7" t="str">
        <f t="shared" si="8"/>
        <v/>
      </c>
      <c r="BA30">
        <f t="shared" si="9"/>
        <v>20</v>
      </c>
      <c r="BB30" s="33" t="s">
        <v>125</v>
      </c>
      <c r="BC30" s="27">
        <v>24258811.742000002</v>
      </c>
      <c r="BD30" s="27">
        <v>244969894.29399991</v>
      </c>
      <c r="BE30" s="27">
        <v>26958609.881999996</v>
      </c>
      <c r="BF30" s="27">
        <v>291842794.20099998</v>
      </c>
      <c r="BG30" s="7">
        <f t="shared" si="10"/>
        <v>244969894.29399991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104</v>
      </c>
      <c r="BS30" s="27">
        <v>993109.93799999997</v>
      </c>
      <c r="BT30" s="27">
        <v>143717343.29800001</v>
      </c>
      <c r="BU30" s="27">
        <v>622171.05600000033</v>
      </c>
      <c r="BV30" s="27">
        <v>90996668.163000003</v>
      </c>
      <c r="BW30" s="27">
        <f t="shared" si="14"/>
        <v>143717343.29800001</v>
      </c>
      <c r="CH30" s="27">
        <f t="shared" si="15"/>
        <v>21</v>
      </c>
      <c r="CI30" s="33" t="s">
        <v>28</v>
      </c>
      <c r="CJ30" s="27">
        <v>63639421.565000027</v>
      </c>
      <c r="CK30" s="27">
        <v>1396369315.7360001</v>
      </c>
      <c r="CL30" s="27">
        <v>54724814.76699999</v>
      </c>
      <c r="CM30" s="27">
        <v>1270955081.9079998</v>
      </c>
      <c r="CN30" s="7">
        <f t="shared" si="16"/>
        <v>1396369315.7360001</v>
      </c>
      <c r="CQ30">
        <f t="shared" si="31"/>
        <v>21</v>
      </c>
      <c r="CR30" s="33" t="s">
        <v>171</v>
      </c>
      <c r="CS30" s="27">
        <v>33449051.358999997</v>
      </c>
      <c r="CT30" s="27">
        <v>2521850865.2730007</v>
      </c>
      <c r="CU30" s="27">
        <v>30937006.460000001</v>
      </c>
      <c r="CV30" s="27">
        <v>2430427296.0029993</v>
      </c>
      <c r="CW30" s="7">
        <f t="shared" si="35"/>
        <v>2521850865.2730007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36</v>
      </c>
      <c r="DQ30" s="27">
        <v>1164703.4099999999</v>
      </c>
      <c r="DR30" s="27">
        <v>31651281.194000002</v>
      </c>
      <c r="DS30" s="27">
        <v>1418152.8319999999</v>
      </c>
      <c r="DT30" s="27">
        <v>106778525</v>
      </c>
      <c r="DU30" s="7">
        <f t="shared" si="21"/>
        <v>31651281.194000002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295</v>
      </c>
      <c r="EG30" s="27">
        <v>21377825.070999995</v>
      </c>
      <c r="EH30" s="27">
        <v>1756366915.2650011</v>
      </c>
      <c r="EI30" s="27">
        <v>19866931.691999998</v>
      </c>
      <c r="EJ30" s="27">
        <v>1595148688.7980003</v>
      </c>
      <c r="EK30" s="7">
        <f t="shared" si="34"/>
        <v>1756366915.2650011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95</v>
      </c>
      <c r="EW30" s="27">
        <v>30101328.195999999</v>
      </c>
      <c r="EX30" s="27">
        <v>2662157551.5170012</v>
      </c>
      <c r="EY30" s="27">
        <v>29359475.637000017</v>
      </c>
      <c r="EZ30" s="27">
        <v>2519906135.6479998</v>
      </c>
      <c r="FA30" s="7">
        <f t="shared" si="27"/>
        <v>2662157551.5170012</v>
      </c>
    </row>
    <row r="31" spans="1:163" ht="15.75" x14ac:dyDescent="0.25">
      <c r="E31">
        <f t="shared" si="0"/>
        <v>22</v>
      </c>
      <c r="F31" s="33" t="s">
        <v>27</v>
      </c>
      <c r="G31" s="27">
        <v>14728653.595999999</v>
      </c>
      <c r="H31" s="27">
        <v>231710060.54100004</v>
      </c>
      <c r="I31" s="27">
        <v>14964293.915999996</v>
      </c>
      <c r="J31" s="27">
        <v>241886411.93499991</v>
      </c>
      <c r="K31" s="7">
        <f t="shared" si="28"/>
        <v>231710060.54100004</v>
      </c>
      <c r="M31">
        <f t="shared" si="29"/>
        <v>22</v>
      </c>
      <c r="N31" s="33" t="s">
        <v>82</v>
      </c>
      <c r="O31" s="27">
        <v>1285948.6880000003</v>
      </c>
      <c r="P31" s="27">
        <v>352067468.08500022</v>
      </c>
      <c r="Q31" s="27">
        <v>1374457.8569999998</v>
      </c>
      <c r="R31" s="27">
        <v>321979266.83200002</v>
      </c>
      <c r="S31" s="7">
        <f t="shared" si="1"/>
        <v>352067468.08500022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282</v>
      </c>
      <c r="AM31" s="27">
        <v>58753</v>
      </c>
      <c r="AN31" s="27">
        <v>4123424</v>
      </c>
      <c r="AO31" s="27"/>
      <c r="AP31" s="27"/>
      <c r="AQ31" s="7">
        <f t="shared" si="6"/>
        <v>4123424</v>
      </c>
      <c r="AS31" t="str">
        <f t="shared" si="7"/>
        <v/>
      </c>
      <c r="AY31" s="7" t="str">
        <f t="shared" si="8"/>
        <v/>
      </c>
      <c r="BA31">
        <f t="shared" si="9"/>
        <v>21</v>
      </c>
      <c r="BB31" s="33" t="s">
        <v>130</v>
      </c>
      <c r="BC31" s="27">
        <v>649158.84900000051</v>
      </c>
      <c r="BD31" s="27">
        <v>233320181.50699991</v>
      </c>
      <c r="BE31" s="27">
        <v>614369.58700000006</v>
      </c>
      <c r="BF31" s="27">
        <v>255064837.10800001</v>
      </c>
      <c r="BG31" s="7">
        <f t="shared" si="10"/>
        <v>233320181.50699991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338</v>
      </c>
      <c r="BS31" s="27">
        <v>944089.70000000007</v>
      </c>
      <c r="BT31" s="27">
        <v>129521146</v>
      </c>
      <c r="BU31" s="27">
        <v>1019752.44</v>
      </c>
      <c r="BV31" s="27">
        <v>82039851.47299999</v>
      </c>
      <c r="BW31" s="27">
        <f t="shared" si="14"/>
        <v>129521146</v>
      </c>
      <c r="CH31" s="27">
        <f t="shared" si="15"/>
        <v>22</v>
      </c>
      <c r="CI31" s="33" t="s">
        <v>15</v>
      </c>
      <c r="CJ31" s="27">
        <v>58175186.92399998</v>
      </c>
      <c r="CK31" s="27">
        <v>989184578.86899984</v>
      </c>
      <c r="CL31" s="27">
        <v>50245358.331000015</v>
      </c>
      <c r="CM31" s="27">
        <v>918670913.77900004</v>
      </c>
      <c r="CN31" s="7">
        <f t="shared" si="16"/>
        <v>989184578.86899984</v>
      </c>
      <c r="CQ31">
        <f t="shared" si="31"/>
        <v>22</v>
      </c>
      <c r="CR31" s="33" t="s">
        <v>172</v>
      </c>
      <c r="CS31" s="27">
        <v>64973761.106999986</v>
      </c>
      <c r="CT31" s="27">
        <v>2441749555.5760002</v>
      </c>
      <c r="CU31" s="27">
        <v>56410828.990999989</v>
      </c>
      <c r="CV31" s="27">
        <v>2131671060.2650001</v>
      </c>
      <c r="CW31" s="7">
        <f t="shared" si="35"/>
        <v>2441749555.5760002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155</v>
      </c>
      <c r="DQ31" s="27">
        <v>1249119.3250000009</v>
      </c>
      <c r="DR31" s="27">
        <v>26482863.965999994</v>
      </c>
      <c r="DS31" s="27">
        <v>3652428.5829999996</v>
      </c>
      <c r="DT31" s="27">
        <v>81410938.320000023</v>
      </c>
      <c r="DU31" s="7">
        <f t="shared" si="21"/>
        <v>26482863.965999994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120</v>
      </c>
      <c r="EG31" s="27">
        <v>9020237.4980000015</v>
      </c>
      <c r="EH31" s="27">
        <v>1720878356.6979995</v>
      </c>
      <c r="EI31" s="27">
        <v>9071932.3659999967</v>
      </c>
      <c r="EJ31" s="27">
        <v>1774487816.3750017</v>
      </c>
      <c r="EK31" s="7">
        <f t="shared" si="34"/>
        <v>1720878356.6979995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107</v>
      </c>
      <c r="EW31" s="27">
        <v>24644279.51899999</v>
      </c>
      <c r="EX31" s="27">
        <v>2003295778.9760005</v>
      </c>
      <c r="EY31" s="27">
        <v>19453101.706999999</v>
      </c>
      <c r="EZ31" s="27">
        <v>1729050185.5840001</v>
      </c>
      <c r="FA31" s="7">
        <f t="shared" si="27"/>
        <v>2003295778.9760005</v>
      </c>
    </row>
    <row r="32" spans="1:163" ht="15.75" x14ac:dyDescent="0.25">
      <c r="E32">
        <f t="shared" si="0"/>
        <v>23</v>
      </c>
      <c r="F32" s="33" t="s">
        <v>235</v>
      </c>
      <c r="G32" s="27">
        <v>26164570.840000011</v>
      </c>
      <c r="H32" s="27">
        <v>229448115.87</v>
      </c>
      <c r="I32" s="27">
        <v>21153843.104999997</v>
      </c>
      <c r="J32" s="27">
        <v>260630436.54699999</v>
      </c>
      <c r="K32" s="7">
        <f t="shared" si="28"/>
        <v>229448115.87</v>
      </c>
      <c r="M32">
        <f t="shared" si="29"/>
        <v>23</v>
      </c>
      <c r="N32" s="33" t="s">
        <v>73</v>
      </c>
      <c r="O32" s="27">
        <v>6737106.7230000002</v>
      </c>
      <c r="P32" s="27">
        <v>321103481.29699999</v>
      </c>
      <c r="Q32" s="27">
        <v>6863772.1349999979</v>
      </c>
      <c r="R32" s="27">
        <v>316102212.46199995</v>
      </c>
      <c r="S32" s="7">
        <f t="shared" si="1"/>
        <v>321103481.29699999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284</v>
      </c>
      <c r="AM32" s="27">
        <v>259038.00899999999</v>
      </c>
      <c r="AN32" s="27">
        <v>3478421.9049999998</v>
      </c>
      <c r="AO32" s="27">
        <v>323557.32000000007</v>
      </c>
      <c r="AP32" s="27">
        <v>4516090.51</v>
      </c>
      <c r="AQ32" s="7">
        <f t="shared" si="6"/>
        <v>3478421.9049999998</v>
      </c>
      <c r="AS32" t="str">
        <f t="shared" si="7"/>
        <v/>
      </c>
      <c r="AY32" s="7" t="str">
        <f t="shared" si="8"/>
        <v/>
      </c>
      <c r="BA32">
        <f t="shared" si="9"/>
        <v>22</v>
      </c>
      <c r="BB32" s="33" t="s">
        <v>312</v>
      </c>
      <c r="BC32" s="27">
        <v>3884179.45</v>
      </c>
      <c r="BD32" s="27">
        <v>185447985.36699998</v>
      </c>
      <c r="BE32" s="27">
        <v>4981417.1910000006</v>
      </c>
      <c r="BF32" s="27">
        <v>240303954.58199993</v>
      </c>
      <c r="BG32" s="7">
        <f t="shared" si="10"/>
        <v>185447985.36699998</v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111</v>
      </c>
      <c r="BS32" s="27">
        <v>606535.74799999991</v>
      </c>
      <c r="BT32" s="27">
        <v>124333182.462</v>
      </c>
      <c r="BU32" s="27">
        <v>644204.29799999995</v>
      </c>
      <c r="BV32" s="27">
        <v>131049122.65199998</v>
      </c>
      <c r="BW32" s="27">
        <f t="shared" si="14"/>
        <v>124333182.462</v>
      </c>
      <c r="CH32" s="27">
        <f t="shared" si="15"/>
        <v>23</v>
      </c>
      <c r="CI32" s="33" t="s">
        <v>141</v>
      </c>
      <c r="CJ32" s="27">
        <v>14186524.785999998</v>
      </c>
      <c r="CK32" s="27">
        <v>955296950.56200004</v>
      </c>
      <c r="CL32" s="27">
        <v>12887578.431000002</v>
      </c>
      <c r="CM32" s="27">
        <v>793019791.12</v>
      </c>
      <c r="CN32" s="7">
        <f t="shared" si="16"/>
        <v>955296950.56200004</v>
      </c>
      <c r="CQ32">
        <f t="shared" si="31"/>
        <v>23</v>
      </c>
      <c r="CR32" s="33" t="s">
        <v>82</v>
      </c>
      <c r="CS32" s="27">
        <v>61626440.877999976</v>
      </c>
      <c r="CT32" s="27">
        <v>2282436591.2419991</v>
      </c>
      <c r="CU32" s="27">
        <v>46776965.900999971</v>
      </c>
      <c r="CV32" s="27">
        <v>1955391541.3769989</v>
      </c>
      <c r="CW32" s="7">
        <f t="shared" si="35"/>
        <v>2282436591.2419991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284</v>
      </c>
      <c r="DQ32" s="27">
        <v>606529.51199999999</v>
      </c>
      <c r="DR32" s="27">
        <v>12532388.266999999</v>
      </c>
      <c r="DS32" s="27">
        <v>873281.91700000013</v>
      </c>
      <c r="DT32" s="27">
        <v>15136597.277000001</v>
      </c>
      <c r="DU32" s="7">
        <f t="shared" si="21"/>
        <v>12532388.266999999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321</v>
      </c>
      <c r="EG32" s="27">
        <v>13827145.010999991</v>
      </c>
      <c r="EH32" s="27">
        <v>1716544598.9979999</v>
      </c>
      <c r="EI32" s="27">
        <v>11559268.233999996</v>
      </c>
      <c r="EJ32" s="27">
        <v>1789079243.7640002</v>
      </c>
      <c r="EK32" s="7">
        <f t="shared" si="34"/>
        <v>1716544598.9979999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97</v>
      </c>
      <c r="EW32" s="27">
        <v>11782981.423000012</v>
      </c>
      <c r="EX32" s="27">
        <v>1970763053.0260003</v>
      </c>
      <c r="EY32" s="27">
        <v>12956056.342000006</v>
      </c>
      <c r="EZ32" s="27">
        <v>2176363464.8709979</v>
      </c>
      <c r="FA32" s="7">
        <f t="shared" si="27"/>
        <v>1970763053.0260003</v>
      </c>
    </row>
    <row r="33" spans="5:163" ht="15.75" x14ac:dyDescent="0.25">
      <c r="E33">
        <f t="shared" si="0"/>
        <v>24</v>
      </c>
      <c r="F33" s="33" t="s">
        <v>22</v>
      </c>
      <c r="G33" s="27">
        <v>6954394.032999998</v>
      </c>
      <c r="H33" s="27">
        <v>173173674.73699999</v>
      </c>
      <c r="I33" s="27">
        <v>8597987.574000001</v>
      </c>
      <c r="J33" s="27">
        <v>220783899.73299986</v>
      </c>
      <c r="K33" s="7">
        <f t="shared" si="28"/>
        <v>173173674.73699999</v>
      </c>
      <c r="M33">
        <f t="shared" si="29"/>
        <v>24</v>
      </c>
      <c r="N33" s="33" t="s">
        <v>78</v>
      </c>
      <c r="O33" s="27">
        <v>19652289.114</v>
      </c>
      <c r="P33" s="27">
        <v>272681792.90500003</v>
      </c>
      <c r="Q33" s="27">
        <v>22524175.951000016</v>
      </c>
      <c r="R33" s="27">
        <v>324433613.18600005</v>
      </c>
      <c r="S33" s="7">
        <f t="shared" si="1"/>
        <v>272681792.90500003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158</v>
      </c>
      <c r="AM33" s="27">
        <v>145016</v>
      </c>
      <c r="AN33" s="27">
        <v>2439417</v>
      </c>
      <c r="AO33" s="27">
        <v>133200</v>
      </c>
      <c r="AP33" s="27">
        <v>2346708</v>
      </c>
      <c r="AQ33" s="7">
        <f t="shared" si="6"/>
        <v>2439417</v>
      </c>
      <c r="AS33" t="str">
        <f t="shared" si="7"/>
        <v/>
      </c>
      <c r="AY33" s="7" t="str">
        <f t="shared" si="8"/>
        <v/>
      </c>
      <c r="BA33">
        <f t="shared" si="9"/>
        <v>23</v>
      </c>
      <c r="BB33" s="33" t="s">
        <v>135</v>
      </c>
      <c r="BC33" s="27">
        <v>1103496.6369999999</v>
      </c>
      <c r="BD33" s="27">
        <v>176979552.01199999</v>
      </c>
      <c r="BE33" s="27">
        <v>951029.79399999965</v>
      </c>
      <c r="BF33" s="27">
        <v>101576006.17800002</v>
      </c>
      <c r="BG33" s="7">
        <f t="shared" si="10"/>
        <v>176979552.01199999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101</v>
      </c>
      <c r="BS33" s="27">
        <v>3796314.5560000013</v>
      </c>
      <c r="BT33" s="27">
        <v>109749333.86999997</v>
      </c>
      <c r="BU33" s="27">
        <v>5192355.5540000005</v>
      </c>
      <c r="BV33" s="27">
        <v>147338332.65099999</v>
      </c>
      <c r="BW33" s="27">
        <f t="shared" si="14"/>
        <v>109749333.86999997</v>
      </c>
      <c r="CD33" s="28"/>
      <c r="CE33" s="35"/>
      <c r="CF33" s="28"/>
      <c r="CG33" s="28"/>
      <c r="CH33" s="36">
        <f t="shared" si="15"/>
        <v>24</v>
      </c>
      <c r="CI33" s="33" t="s">
        <v>10</v>
      </c>
      <c r="CJ33" s="27">
        <v>41589404.024999984</v>
      </c>
      <c r="CK33" s="27">
        <v>917423451.02199984</v>
      </c>
      <c r="CL33" s="27">
        <v>45038608.928999983</v>
      </c>
      <c r="CM33" s="27">
        <v>996272974.71600008</v>
      </c>
      <c r="CN33" s="32">
        <f t="shared" si="16"/>
        <v>917423451.02199984</v>
      </c>
      <c r="CO33" s="28"/>
      <c r="CP33" s="28"/>
      <c r="CQ33" s="28">
        <f t="shared" si="31"/>
        <v>24</v>
      </c>
      <c r="CR33" s="33" t="s">
        <v>64</v>
      </c>
      <c r="CS33" s="27">
        <v>23401189.548</v>
      </c>
      <c r="CT33" s="27">
        <v>2214705796.5740008</v>
      </c>
      <c r="CU33" s="27">
        <v>21192980.449999984</v>
      </c>
      <c r="CV33" s="27">
        <v>2131207103.3400002</v>
      </c>
      <c r="CW33" s="32">
        <f t="shared" si="35"/>
        <v>2214705796.5740008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43</v>
      </c>
      <c r="DQ33" s="27">
        <v>77003.914999999979</v>
      </c>
      <c r="DR33" s="27">
        <v>10710770</v>
      </c>
      <c r="DS33" s="27">
        <v>14710.077000000001</v>
      </c>
      <c r="DT33" s="27">
        <v>2724902</v>
      </c>
      <c r="DU33" s="32">
        <f t="shared" si="21"/>
        <v>10710770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58083479.785000026</v>
      </c>
      <c r="EH33" s="27">
        <v>1515381445.7620001</v>
      </c>
      <c r="EI33" s="27">
        <v>52371589.795999981</v>
      </c>
      <c r="EJ33" s="27">
        <v>1395579175.6469996</v>
      </c>
      <c r="EK33" s="32">
        <f t="shared" si="34"/>
        <v>1515381445.7620001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183</v>
      </c>
      <c r="EW33" s="27">
        <v>17716634.002999995</v>
      </c>
      <c r="EX33" s="27">
        <v>1932444737.9350002</v>
      </c>
      <c r="EY33" s="27">
        <v>19051818.39000003</v>
      </c>
      <c r="EZ33" s="27">
        <v>2528813833.7189994</v>
      </c>
      <c r="FA33" s="32">
        <f t="shared" si="27"/>
        <v>1932444737.9350002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142</v>
      </c>
      <c r="G34" s="27">
        <v>2423637.3020000006</v>
      </c>
      <c r="H34" s="27">
        <v>149289813.59599993</v>
      </c>
      <c r="I34" s="27">
        <v>2323579.1940000001</v>
      </c>
      <c r="J34" s="27">
        <v>124842614.45099996</v>
      </c>
      <c r="K34" s="7">
        <f t="shared" si="28"/>
        <v>149289813.59599993</v>
      </c>
      <c r="M34">
        <f t="shared" si="29"/>
        <v>25</v>
      </c>
      <c r="N34" s="33" t="s">
        <v>67</v>
      </c>
      <c r="O34" s="27">
        <v>32124095.640000001</v>
      </c>
      <c r="P34" s="27">
        <v>236037473.80199993</v>
      </c>
      <c r="Q34" s="27">
        <v>46112433.07</v>
      </c>
      <c r="R34" s="27">
        <v>375494597.28199995</v>
      </c>
      <c r="S34" s="7">
        <f t="shared" si="1"/>
        <v>236037473.80199993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154</v>
      </c>
      <c r="AM34" s="27">
        <v>545831.5</v>
      </c>
      <c r="AN34" s="27">
        <v>2131183.5269999998</v>
      </c>
      <c r="AO34" s="27">
        <v>195783</v>
      </c>
      <c r="AP34" s="27">
        <v>1555835.5279999999</v>
      </c>
      <c r="AQ34" s="7">
        <f t="shared" si="6"/>
        <v>2131183.5269999998</v>
      </c>
      <c r="AS34" t="str">
        <f t="shared" si="7"/>
        <v/>
      </c>
      <c r="AY34" s="7" t="str">
        <f t="shared" si="8"/>
        <v/>
      </c>
      <c r="BA34">
        <f t="shared" si="9"/>
        <v>24</v>
      </c>
      <c r="BB34" s="33" t="s">
        <v>318</v>
      </c>
      <c r="BC34" s="27">
        <v>4721234.529000002</v>
      </c>
      <c r="BD34" s="27">
        <v>152364743.40399998</v>
      </c>
      <c r="BE34" s="27">
        <v>4145869.2449999996</v>
      </c>
      <c r="BF34" s="27">
        <v>135618212.92300001</v>
      </c>
      <c r="BG34" s="7">
        <f t="shared" si="10"/>
        <v>152364743.40399998</v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102</v>
      </c>
      <c r="BS34" s="27">
        <v>54908.053000000007</v>
      </c>
      <c r="BT34" s="27">
        <v>97784944.038000017</v>
      </c>
      <c r="BU34" s="27">
        <v>42387.943000000007</v>
      </c>
      <c r="BV34" s="27">
        <v>79720780.808999985</v>
      </c>
      <c r="BW34" s="27">
        <f t="shared" si="14"/>
        <v>97784944.038000017</v>
      </c>
      <c r="CH34" s="27">
        <f t="shared" si="15"/>
        <v>25</v>
      </c>
      <c r="CI34" s="33" t="s">
        <v>195</v>
      </c>
      <c r="CJ34" s="27">
        <v>137040977.52200001</v>
      </c>
      <c r="CK34" s="27">
        <v>839282826.77400017</v>
      </c>
      <c r="CL34" s="27">
        <v>86793782.326000005</v>
      </c>
      <c r="CM34" s="27">
        <v>687373751.37199986</v>
      </c>
      <c r="CN34" s="7">
        <f t="shared" si="16"/>
        <v>839282826.77400017</v>
      </c>
      <c r="CQ34">
        <f t="shared" si="31"/>
        <v>25</v>
      </c>
      <c r="CR34" s="33" t="s">
        <v>163</v>
      </c>
      <c r="CS34" s="27">
        <v>6923143.2940000016</v>
      </c>
      <c r="CT34" s="27">
        <v>1764634649.9759989</v>
      </c>
      <c r="CU34" s="27">
        <v>7584008.1229999997</v>
      </c>
      <c r="CV34" s="27">
        <v>1825032025.8739998</v>
      </c>
      <c r="CW34" s="7">
        <f t="shared" si="35"/>
        <v>1764634649.9759989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283</v>
      </c>
      <c r="DQ34" s="27">
        <v>226328.11000000004</v>
      </c>
      <c r="DR34" s="27">
        <v>6232296.0989999995</v>
      </c>
      <c r="DS34" s="27">
        <v>224319.3</v>
      </c>
      <c r="DT34" s="27">
        <v>10462668.444000002</v>
      </c>
      <c r="DU34" s="7">
        <f t="shared" si="21"/>
        <v>6232296.0989999995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118</v>
      </c>
      <c r="EG34" s="27">
        <v>22513246.952000003</v>
      </c>
      <c r="EH34" s="27">
        <v>1468998450.6480005</v>
      </c>
      <c r="EI34" s="27">
        <v>20276755.153999995</v>
      </c>
      <c r="EJ34" s="27">
        <v>1170904538.8659997</v>
      </c>
      <c r="EK34" s="7">
        <f t="shared" si="34"/>
        <v>1468998450.6480005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179</v>
      </c>
      <c r="EW34" s="27">
        <v>63232956.900999993</v>
      </c>
      <c r="EX34" s="27">
        <v>1865113026.3779995</v>
      </c>
      <c r="EY34" s="27">
        <v>65269488.449999936</v>
      </c>
      <c r="EZ34" s="27">
        <v>2241550142.4970012</v>
      </c>
      <c r="FA34" s="7">
        <f t="shared" si="27"/>
        <v>1865113026.3779995</v>
      </c>
    </row>
    <row r="35" spans="5:163" ht="15.75" x14ac:dyDescent="0.25">
      <c r="E35">
        <f t="shared" si="0"/>
        <v>26</v>
      </c>
      <c r="F35" s="33" t="s">
        <v>28</v>
      </c>
      <c r="G35" s="27">
        <v>2824986.5279999995</v>
      </c>
      <c r="H35" s="27">
        <v>128032519.46800001</v>
      </c>
      <c r="I35" s="27">
        <v>3048837.0190000026</v>
      </c>
      <c r="J35" s="27">
        <v>108252220.12199992</v>
      </c>
      <c r="K35" s="7">
        <f t="shared" si="28"/>
        <v>128032519.46800001</v>
      </c>
      <c r="M35" t="str">
        <f t="shared" si="29"/>
        <v/>
      </c>
      <c r="N35" s="33" t="s">
        <v>85</v>
      </c>
      <c r="O35" s="27">
        <v>13458693.159</v>
      </c>
      <c r="P35" s="27">
        <v>221751219.51100007</v>
      </c>
      <c r="Q35" s="27">
        <v>11911743.085000003</v>
      </c>
      <c r="R35" s="27">
        <v>168181234.76099998</v>
      </c>
      <c r="S35" s="7" t="str">
        <f t="shared" si="1"/>
        <v/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281</v>
      </c>
      <c r="AM35" s="27">
        <v>369402</v>
      </c>
      <c r="AN35" s="27">
        <v>1447004</v>
      </c>
      <c r="AO35" s="27">
        <v>876960.2</v>
      </c>
      <c r="AP35" s="27">
        <v>4451841.3100000005</v>
      </c>
      <c r="AQ35" s="7">
        <f t="shared" si="6"/>
        <v>1447004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323</v>
      </c>
      <c r="BC35" s="27">
        <v>1493141.7629999989</v>
      </c>
      <c r="BD35" s="27">
        <v>152124646.68400002</v>
      </c>
      <c r="BE35" s="27">
        <v>899337.31799999997</v>
      </c>
      <c r="BF35" s="27">
        <v>124895795.31700003</v>
      </c>
      <c r="BG35" s="7">
        <f t="shared" si="10"/>
        <v>152124646.68400002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333</v>
      </c>
      <c r="BS35" s="27">
        <v>834020.06699999981</v>
      </c>
      <c r="BT35" s="27">
        <v>93133865.797000006</v>
      </c>
      <c r="BU35" s="27">
        <v>1148650.399</v>
      </c>
      <c r="BV35" s="27">
        <v>137743737.419</v>
      </c>
      <c r="BW35" s="27">
        <f t="shared" si="14"/>
        <v>93133865.797000006</v>
      </c>
      <c r="CH35" s="27">
        <f t="shared" si="15"/>
        <v>26</v>
      </c>
      <c r="CI35" s="33" t="s">
        <v>24</v>
      </c>
      <c r="CJ35" s="27">
        <v>75191941.505999982</v>
      </c>
      <c r="CK35" s="27">
        <v>783417925.97300029</v>
      </c>
      <c r="CL35" s="27">
        <v>71957655.521000013</v>
      </c>
      <c r="CM35" s="27">
        <v>750075606.7579999</v>
      </c>
      <c r="CN35" s="7">
        <f t="shared" si="16"/>
        <v>783417925.97300029</v>
      </c>
      <c r="CQ35">
        <f t="shared" si="31"/>
        <v>26</v>
      </c>
      <c r="CR35" s="33" t="s">
        <v>73</v>
      </c>
      <c r="CS35" s="27">
        <v>47034047.184000015</v>
      </c>
      <c r="CT35" s="27">
        <v>1714534551.2120001</v>
      </c>
      <c r="CU35" s="27">
        <v>46885048.410999998</v>
      </c>
      <c r="CV35" s="27">
        <v>1669401704.1380002</v>
      </c>
      <c r="CW35" s="7">
        <f t="shared" si="35"/>
        <v>1714534551.2120001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281</v>
      </c>
      <c r="DQ35" s="27">
        <v>524819.00199999998</v>
      </c>
      <c r="DR35" s="27">
        <v>4668793.0409999993</v>
      </c>
      <c r="DS35" s="27">
        <v>289167</v>
      </c>
      <c r="DT35" s="27">
        <v>3421199.2910000007</v>
      </c>
      <c r="DU35" s="7">
        <f t="shared" si="21"/>
        <v>4668793.0409999993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133</v>
      </c>
      <c r="EG35" s="27">
        <v>12342787.475999992</v>
      </c>
      <c r="EH35" s="27">
        <v>1331129728.2850001</v>
      </c>
      <c r="EI35" s="27">
        <v>12513105.778999994</v>
      </c>
      <c r="EJ35" s="27">
        <v>1322983267.056</v>
      </c>
      <c r="EK35" s="7">
        <f t="shared" si="34"/>
        <v>1331129728.2850001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101</v>
      </c>
      <c r="EW35" s="27">
        <v>23855502.272000022</v>
      </c>
      <c r="EX35" s="27">
        <v>1796672790.1209996</v>
      </c>
      <c r="EY35" s="27">
        <v>20160202.282000009</v>
      </c>
      <c r="EZ35" s="27">
        <v>1435902295.5809999</v>
      </c>
      <c r="FA35" s="7">
        <f t="shared" si="27"/>
        <v>1796672790.1209996</v>
      </c>
    </row>
    <row r="36" spans="5:163" ht="15.75" x14ac:dyDescent="0.25">
      <c r="E36">
        <f t="shared" si="0"/>
        <v>27</v>
      </c>
      <c r="F36" s="33" t="s">
        <v>144</v>
      </c>
      <c r="G36" s="27">
        <v>2187092.1579999994</v>
      </c>
      <c r="H36" s="27">
        <v>126589360.79800001</v>
      </c>
      <c r="I36" s="27">
        <v>2651255.3419999997</v>
      </c>
      <c r="J36" s="27">
        <v>118517546.18499999</v>
      </c>
      <c r="K36" s="7">
        <f t="shared" si="28"/>
        <v>126589360.79800001</v>
      </c>
      <c r="M36">
        <f t="shared" si="29"/>
        <v>26</v>
      </c>
      <c r="N36" s="33" t="s">
        <v>274</v>
      </c>
      <c r="O36" s="27">
        <v>54041.781999999999</v>
      </c>
      <c r="P36" s="27">
        <v>200193535.43599999</v>
      </c>
      <c r="Q36" s="27">
        <v>7743.3410000000003</v>
      </c>
      <c r="R36" s="27">
        <v>3295756.1510000005</v>
      </c>
      <c r="S36" s="7">
        <f t="shared" si="1"/>
        <v>200193535.43599999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153</v>
      </c>
      <c r="AM36" s="27">
        <v>155036.19</v>
      </c>
      <c r="AN36" s="27">
        <v>1175288.3500000001</v>
      </c>
      <c r="AO36" s="27">
        <v>362630.37</v>
      </c>
      <c r="AP36" s="27">
        <v>2341679.46</v>
      </c>
      <c r="AQ36" s="7">
        <f t="shared" si="6"/>
        <v>1175288.3500000001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131</v>
      </c>
      <c r="BC36" s="27">
        <v>783366.4389999999</v>
      </c>
      <c r="BD36" s="27">
        <v>145835929.05799997</v>
      </c>
      <c r="BE36" s="27">
        <v>747015.69100000022</v>
      </c>
      <c r="BF36" s="27">
        <v>145970386.90799996</v>
      </c>
      <c r="BG36" s="7">
        <f t="shared" si="10"/>
        <v>145835929.05799997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335</v>
      </c>
      <c r="BS36" s="27">
        <v>19855</v>
      </c>
      <c r="BT36" s="27">
        <v>88799405</v>
      </c>
      <c r="BU36" s="27">
        <v>22250.16</v>
      </c>
      <c r="BV36" s="27">
        <v>56800570</v>
      </c>
      <c r="BW36" s="27">
        <f t="shared" si="14"/>
        <v>88799405</v>
      </c>
      <c r="CH36" s="27">
        <f t="shared" si="15"/>
        <v>27</v>
      </c>
      <c r="CI36" s="33" t="s">
        <v>238</v>
      </c>
      <c r="CJ36" s="27">
        <v>18115064.231000006</v>
      </c>
      <c r="CK36" s="27">
        <v>712870529.34099984</v>
      </c>
      <c r="CL36" s="27">
        <v>11370128.368999999</v>
      </c>
      <c r="CM36" s="27">
        <v>383858239.87300003</v>
      </c>
      <c r="CN36" s="7">
        <f t="shared" si="16"/>
        <v>712870529.34099984</v>
      </c>
      <c r="CQ36">
        <f t="shared" si="31"/>
        <v>27</v>
      </c>
      <c r="CR36" s="33" t="s">
        <v>258</v>
      </c>
      <c r="CS36" s="27">
        <v>42762652.159999982</v>
      </c>
      <c r="CT36" s="27">
        <v>1547044525.6370003</v>
      </c>
      <c r="CU36" s="27">
        <v>34690808.338000007</v>
      </c>
      <c r="CV36" s="27">
        <v>1363425110.868</v>
      </c>
      <c r="CW36" s="7">
        <f>IF(OR(CR36="Indéfini",CR36="Autres",CR36="Autre",CR36="Autres demi-produits",CR36="Total général"),"",IF(CR36&lt;&gt;"",CT36,""))</f>
        <v>1547044525.6370003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47</v>
      </c>
      <c r="DQ36" s="27">
        <v>104166.1</v>
      </c>
      <c r="DR36" s="27">
        <v>3468087</v>
      </c>
      <c r="DS36" s="27">
        <v>29752.6</v>
      </c>
      <c r="DT36" s="27">
        <v>1523292</v>
      </c>
      <c r="DU36" s="7">
        <f t="shared" si="21"/>
        <v>3468087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134</v>
      </c>
      <c r="EG36" s="27">
        <v>22986418.261999998</v>
      </c>
      <c r="EH36" s="27">
        <v>1296059153.8399999</v>
      </c>
      <c r="EI36" s="27">
        <v>22234748.946999997</v>
      </c>
      <c r="EJ36" s="27">
        <v>1259342579.7180002</v>
      </c>
      <c r="EK36" s="7">
        <f t="shared" si="34"/>
        <v>1296059153.8399999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203</v>
      </c>
      <c r="EW36" s="27">
        <v>7911553.8450000025</v>
      </c>
      <c r="EX36" s="27">
        <v>1756109984.1730006</v>
      </c>
      <c r="EY36" s="27">
        <v>7294831.4950000001</v>
      </c>
      <c r="EZ36" s="27">
        <v>1124160348.3429995</v>
      </c>
      <c r="FA36" s="7">
        <f t="shared" si="27"/>
        <v>1756109984.1730006</v>
      </c>
    </row>
    <row r="37" spans="5:163" ht="15.75" x14ac:dyDescent="0.25">
      <c r="E37">
        <f t="shared" si="0"/>
        <v>28</v>
      </c>
      <c r="F37" s="33" t="s">
        <v>26</v>
      </c>
      <c r="G37" s="27">
        <v>28408255.629999999</v>
      </c>
      <c r="H37" s="27">
        <v>101781070.87299998</v>
      </c>
      <c r="I37" s="27">
        <v>34375772.249999993</v>
      </c>
      <c r="J37" s="27">
        <v>116547686.661</v>
      </c>
      <c r="K37" s="7">
        <f t="shared" si="28"/>
        <v>101781070.87299998</v>
      </c>
      <c r="M37">
        <f t="shared" si="29"/>
        <v>27</v>
      </c>
      <c r="N37" s="33" t="s">
        <v>276</v>
      </c>
      <c r="O37" s="27">
        <v>2102320.8789999997</v>
      </c>
      <c r="P37" s="27">
        <v>188236975.42599994</v>
      </c>
      <c r="Q37" s="27">
        <v>1496147.3500000006</v>
      </c>
      <c r="R37" s="27">
        <v>99757969.670000002</v>
      </c>
      <c r="S37" s="7">
        <f t="shared" si="1"/>
        <v>188236975.42599994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280</v>
      </c>
      <c r="AM37" s="27">
        <v>19974.5</v>
      </c>
      <c r="AN37" s="27">
        <v>386376</v>
      </c>
      <c r="AO37" s="27">
        <v>12100.38</v>
      </c>
      <c r="AP37" s="27">
        <v>680288</v>
      </c>
      <c r="AQ37" s="7">
        <f t="shared" si="6"/>
        <v>386376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136</v>
      </c>
      <c r="BC37" s="27">
        <v>17046.909999999993</v>
      </c>
      <c r="BD37" s="27">
        <v>126066853.86499999</v>
      </c>
      <c r="BE37" s="27">
        <v>19953.241000000009</v>
      </c>
      <c r="BF37" s="27">
        <v>118471181.27600001</v>
      </c>
      <c r="BG37" s="7">
        <f t="shared" si="10"/>
        <v>126066853.86499999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109</v>
      </c>
      <c r="BS37" s="27">
        <v>699468.7840000001</v>
      </c>
      <c r="BT37" s="27">
        <v>85931265.894000009</v>
      </c>
      <c r="BU37" s="27">
        <v>696664.23100000015</v>
      </c>
      <c r="BV37" s="27">
        <v>91912311.273999959</v>
      </c>
      <c r="BW37" s="27">
        <f t="shared" si="14"/>
        <v>85931265.894000009</v>
      </c>
      <c r="CH37" s="27">
        <f t="shared" si="15"/>
        <v>28</v>
      </c>
      <c r="CI37" s="33" t="s">
        <v>231</v>
      </c>
      <c r="CJ37" s="27">
        <v>36827224.707000002</v>
      </c>
      <c r="CK37" s="27">
        <v>605396631.39999998</v>
      </c>
      <c r="CL37" s="27">
        <v>25919706.623</v>
      </c>
      <c r="CM37" s="27">
        <v>429959659.09600002</v>
      </c>
      <c r="CN37" s="7">
        <f t="shared" si="16"/>
        <v>605396631.39999998</v>
      </c>
      <c r="CQ37">
        <f t="shared" si="31"/>
        <v>28</v>
      </c>
      <c r="CR37" s="33" t="s">
        <v>240</v>
      </c>
      <c r="CS37" s="27">
        <v>10878658.476000005</v>
      </c>
      <c r="CT37" s="27">
        <v>1540450756.7869995</v>
      </c>
      <c r="CU37" s="27">
        <v>10856594.824999999</v>
      </c>
      <c r="CV37" s="27">
        <v>1501387747.9619989</v>
      </c>
      <c r="CW37" s="7">
        <f t="shared" si="35"/>
        <v>1540450756.7869995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44</v>
      </c>
      <c r="DQ37" s="27">
        <v>34906</v>
      </c>
      <c r="DR37" s="27">
        <v>2830630.9470000002</v>
      </c>
      <c r="DS37" s="27">
        <v>338086.30099999998</v>
      </c>
      <c r="DT37" s="27">
        <v>13504381.783</v>
      </c>
      <c r="DU37" s="7">
        <f t="shared" si="21"/>
        <v>2830630.9470000002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129</v>
      </c>
      <c r="EG37" s="27">
        <v>71307900.181000009</v>
      </c>
      <c r="EH37" s="27">
        <v>1258426611.3840008</v>
      </c>
      <c r="EI37" s="27">
        <v>57595278.293000057</v>
      </c>
      <c r="EJ37" s="27">
        <v>1119770887.9579997</v>
      </c>
      <c r="EK37" s="7">
        <f t="shared" si="34"/>
        <v>1258426611.3840008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108</v>
      </c>
      <c r="EW37" s="27">
        <v>10380898.032999998</v>
      </c>
      <c r="EX37" s="27">
        <v>1519973312.6699991</v>
      </c>
      <c r="EY37" s="27">
        <v>8697566.5370000023</v>
      </c>
      <c r="EZ37" s="27">
        <v>971035907.74000013</v>
      </c>
      <c r="FA37" s="7">
        <f t="shared" si="27"/>
        <v>1519973312.6699991</v>
      </c>
    </row>
    <row r="38" spans="5:163" ht="15.75" x14ac:dyDescent="0.25">
      <c r="E38">
        <f t="shared" si="0"/>
        <v>29</v>
      </c>
      <c r="F38" s="33" t="s">
        <v>143</v>
      </c>
      <c r="G38" s="27">
        <v>553938.04099999997</v>
      </c>
      <c r="H38" s="27">
        <v>96814744.631000012</v>
      </c>
      <c r="I38" s="27">
        <v>193989.30599999998</v>
      </c>
      <c r="J38" s="27">
        <v>19801542.401999995</v>
      </c>
      <c r="K38" s="7">
        <f t="shared" si="28"/>
        <v>96814744.631000012</v>
      </c>
      <c r="M38">
        <f t="shared" si="29"/>
        <v>28</v>
      </c>
      <c r="N38" s="33" t="s">
        <v>171</v>
      </c>
      <c r="O38" s="27">
        <v>2529982.7400000016</v>
      </c>
      <c r="P38" s="27">
        <v>159853706.77999991</v>
      </c>
      <c r="Q38" s="27">
        <v>2612746.6070000003</v>
      </c>
      <c r="R38" s="27">
        <v>170579215.935</v>
      </c>
      <c r="S38" s="7">
        <f t="shared" si="1"/>
        <v>159853706.77999991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>
        <f t="shared" si="5"/>
        <v>28</v>
      </c>
      <c r="AL38" s="33" t="s">
        <v>159</v>
      </c>
      <c r="AM38" s="27"/>
      <c r="AN38" s="27"/>
      <c r="AO38" s="27">
        <v>53025.05</v>
      </c>
      <c r="AP38" s="27">
        <v>687348</v>
      </c>
      <c r="AQ38" s="7">
        <f t="shared" si="6"/>
        <v>0</v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313</v>
      </c>
      <c r="BC38" s="27">
        <v>342352.31200000003</v>
      </c>
      <c r="BD38" s="27">
        <v>116711752.48000002</v>
      </c>
      <c r="BE38" s="27">
        <v>385061.84900000016</v>
      </c>
      <c r="BF38" s="27">
        <v>107817353.846</v>
      </c>
      <c r="BG38" s="7">
        <f t="shared" si="10"/>
        <v>116711752.48000002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203</v>
      </c>
      <c r="BS38" s="27">
        <v>1493824.838</v>
      </c>
      <c r="BT38" s="27">
        <v>81859363.206999987</v>
      </c>
      <c r="BU38" s="27">
        <v>278440.78299999994</v>
      </c>
      <c r="BV38" s="27">
        <v>44950001.895999998</v>
      </c>
      <c r="BW38" s="27">
        <f t="shared" si="14"/>
        <v>81859363.206999987</v>
      </c>
      <c r="CH38" s="27">
        <f t="shared" si="15"/>
        <v>29</v>
      </c>
      <c r="CI38" s="33" t="s">
        <v>147</v>
      </c>
      <c r="CJ38" s="27">
        <v>5815116.9920000006</v>
      </c>
      <c r="CK38" s="27">
        <v>556205047.17199993</v>
      </c>
      <c r="CL38" s="27">
        <v>4909359.6399999997</v>
      </c>
      <c r="CM38" s="27">
        <v>481951800.755</v>
      </c>
      <c r="CN38" s="7">
        <f t="shared" si="16"/>
        <v>556205047.17199993</v>
      </c>
      <c r="CQ38">
        <f t="shared" si="31"/>
        <v>29</v>
      </c>
      <c r="CR38" s="33" t="s">
        <v>69</v>
      </c>
      <c r="CS38" s="27">
        <v>34537001.629999988</v>
      </c>
      <c r="CT38" s="27">
        <v>1524880013.7389998</v>
      </c>
      <c r="CU38" s="27">
        <v>48061043.397000015</v>
      </c>
      <c r="CV38" s="27">
        <v>1786703188.2830002</v>
      </c>
      <c r="CW38" s="7">
        <f t="shared" si="35"/>
        <v>1524880013.7389998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285</v>
      </c>
      <c r="DQ38" s="27">
        <v>354305.39500000002</v>
      </c>
      <c r="DR38" s="27">
        <v>520808.88</v>
      </c>
      <c r="DS38" s="27">
        <v>412044.58100000006</v>
      </c>
      <c r="DT38" s="27">
        <v>1155349.4709999999</v>
      </c>
      <c r="DU38" s="7">
        <f t="shared" si="21"/>
        <v>520808.88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325</v>
      </c>
      <c r="EG38" s="27">
        <v>3929071.0939999977</v>
      </c>
      <c r="EH38" s="27">
        <v>1082154030.8949997</v>
      </c>
      <c r="EI38" s="27">
        <v>4383145.643000002</v>
      </c>
      <c r="EJ38" s="27">
        <v>1126874164.2680006</v>
      </c>
      <c r="EK38" s="7">
        <f t="shared" si="34"/>
        <v>1082154030.8949997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109</v>
      </c>
      <c r="EW38" s="27">
        <v>11973900.017999995</v>
      </c>
      <c r="EX38" s="27">
        <v>1517845201.026001</v>
      </c>
      <c r="EY38" s="27">
        <v>12325514.000999995</v>
      </c>
      <c r="EZ38" s="27">
        <v>1368244526.796</v>
      </c>
      <c r="FA38" s="7">
        <f t="shared" si="27"/>
        <v>1517845201.026001</v>
      </c>
    </row>
    <row r="39" spans="5:163" ht="15.75" x14ac:dyDescent="0.25">
      <c r="E39">
        <f t="shared" si="0"/>
        <v>30</v>
      </c>
      <c r="F39" s="33" t="s">
        <v>237</v>
      </c>
      <c r="G39" s="27">
        <v>9362819.620000001</v>
      </c>
      <c r="H39" s="27">
        <v>84827012.32100001</v>
      </c>
      <c r="I39" s="27">
        <v>9032818.4299999997</v>
      </c>
      <c r="J39" s="27">
        <v>91750874.839000016</v>
      </c>
      <c r="K39" s="7">
        <f t="shared" si="28"/>
        <v>84827012.32100001</v>
      </c>
      <c r="M39">
        <f t="shared" si="29"/>
        <v>29</v>
      </c>
      <c r="N39" s="33" t="s">
        <v>76</v>
      </c>
      <c r="O39" s="27">
        <v>1135126.5959999999</v>
      </c>
      <c r="P39" s="27">
        <v>146209391.26599997</v>
      </c>
      <c r="Q39" s="27">
        <v>1584179.03</v>
      </c>
      <c r="R39" s="27">
        <v>211356415.91099998</v>
      </c>
      <c r="S39" s="7">
        <f t="shared" si="1"/>
        <v>146209391.26599997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L39" s="26" t="s">
        <v>138</v>
      </c>
      <c r="AM39" s="27">
        <v>243328324.58799997</v>
      </c>
      <c r="AN39" s="27">
        <v>5040346330.901001</v>
      </c>
      <c r="AO39" s="27">
        <v>207196988.06499988</v>
      </c>
      <c r="AP39" s="27">
        <v>5835870776.5929956</v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127</v>
      </c>
      <c r="BC39" s="27">
        <v>791774.51999999967</v>
      </c>
      <c r="BD39" s="27">
        <v>111309933.265</v>
      </c>
      <c r="BE39" s="27">
        <v>2366077.2490000003</v>
      </c>
      <c r="BF39" s="27">
        <v>257611501.29500002</v>
      </c>
      <c r="BG39" s="7">
        <f t="shared" si="10"/>
        <v>111309933.265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180</v>
      </c>
      <c r="BS39" s="27">
        <v>682099.7</v>
      </c>
      <c r="BT39" s="27">
        <v>80994034.599999994</v>
      </c>
      <c r="BU39" s="27">
        <v>930819.92999999993</v>
      </c>
      <c r="BV39" s="27">
        <v>113923439.97500001</v>
      </c>
      <c r="BW39" s="27">
        <f t="shared" si="14"/>
        <v>80994034.599999994</v>
      </c>
      <c r="CH39" s="27">
        <f t="shared" si="15"/>
        <v>30</v>
      </c>
      <c r="CI39" s="33" t="s">
        <v>235</v>
      </c>
      <c r="CJ39" s="27">
        <v>32968010.666000005</v>
      </c>
      <c r="CK39" s="27">
        <v>533700203.38599986</v>
      </c>
      <c r="CL39" s="27">
        <v>72110709.803000033</v>
      </c>
      <c r="CM39" s="27">
        <v>577930715.10300004</v>
      </c>
      <c r="CN39" s="7">
        <f t="shared" si="16"/>
        <v>533700203.38599986</v>
      </c>
      <c r="CQ39" t="str">
        <f t="shared" si="31"/>
        <v/>
      </c>
      <c r="CR39" s="33" t="s">
        <v>85</v>
      </c>
      <c r="CS39" s="27">
        <v>53305685.070000015</v>
      </c>
      <c r="CT39" s="27">
        <v>1473842930.5450003</v>
      </c>
      <c r="CU39" s="27">
        <v>64271729.549000002</v>
      </c>
      <c r="CV39" s="27">
        <v>1651957875.1900008</v>
      </c>
      <c r="CW39" s="7" t="str">
        <f t="shared" si="35"/>
        <v/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>
        <f t="shared" si="20"/>
        <v>29</v>
      </c>
      <c r="DP39" s="33" t="s">
        <v>366</v>
      </c>
      <c r="DQ39" s="27">
        <v>1</v>
      </c>
      <c r="DR39" s="27">
        <v>41.615000000000002</v>
      </c>
      <c r="DS39" s="27"/>
      <c r="DT39" s="27"/>
      <c r="DU39" s="7">
        <f>IF(OR(DP39="Indéfini",DP39="Autres",DP39="Autre",DP39="Autres produits bruts d'origine animale et végétale",DP39="Total général"),"",IF(DP39&lt;&gt;"",DR39,""))</f>
        <v>41.615000000000002</v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188</v>
      </c>
      <c r="EG39" s="27">
        <v>29236252.386</v>
      </c>
      <c r="EH39" s="27">
        <v>1076469302.2420006</v>
      </c>
      <c r="EI39" s="27">
        <v>27192262.478999995</v>
      </c>
      <c r="EJ39" s="27">
        <v>983295568.12299943</v>
      </c>
      <c r="EK39" s="7">
        <f t="shared" si="34"/>
        <v>1076469302.2420006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98</v>
      </c>
      <c r="EW39" s="27">
        <v>9245618.019000005</v>
      </c>
      <c r="EX39" s="27">
        <v>1511971534.3570001</v>
      </c>
      <c r="EY39" s="27">
        <v>8468385.9429999981</v>
      </c>
      <c r="EZ39" s="27">
        <v>1428343004.3849998</v>
      </c>
      <c r="FA39" s="7">
        <f t="shared" si="27"/>
        <v>1511971534.3570001</v>
      </c>
    </row>
    <row r="40" spans="5:163" ht="15.75" x14ac:dyDescent="0.25">
      <c r="E40">
        <f t="shared" si="0"/>
        <v>31</v>
      </c>
      <c r="F40" s="33" t="s">
        <v>145</v>
      </c>
      <c r="G40" s="27">
        <v>11604672</v>
      </c>
      <c r="H40" s="27">
        <v>80987053.953999996</v>
      </c>
      <c r="I40" s="27">
        <v>13802218.6</v>
      </c>
      <c r="J40" s="27">
        <v>82247161.246000022</v>
      </c>
      <c r="K40" s="7">
        <f t="shared" si="28"/>
        <v>80987053.953999996</v>
      </c>
      <c r="M40">
        <f t="shared" si="29"/>
        <v>30</v>
      </c>
      <c r="N40" s="33" t="s">
        <v>268</v>
      </c>
      <c r="O40" s="27">
        <v>592642.51900000032</v>
      </c>
      <c r="P40" s="27">
        <v>144799218.47900003</v>
      </c>
      <c r="Q40" s="27">
        <v>702904.92600000009</v>
      </c>
      <c r="R40" s="27">
        <v>159753462.64499995</v>
      </c>
      <c r="S40" s="7">
        <f t="shared" si="1"/>
        <v>144799218.47900003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134</v>
      </c>
      <c r="BC40" s="27">
        <v>1014792.7189999996</v>
      </c>
      <c r="BD40" s="27">
        <v>99386649.953000039</v>
      </c>
      <c r="BE40" s="27">
        <v>1376796.8250000002</v>
      </c>
      <c r="BF40" s="27">
        <v>114915839.36399998</v>
      </c>
      <c r="BG40" s="7">
        <f t="shared" si="10"/>
        <v>99386649.953000039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108</v>
      </c>
      <c r="BS40" s="27">
        <v>793745.21600000001</v>
      </c>
      <c r="BT40" s="27">
        <v>78976685.976999998</v>
      </c>
      <c r="BU40" s="27">
        <v>671945.21900000004</v>
      </c>
      <c r="BV40" s="27">
        <v>74809966.157000005</v>
      </c>
      <c r="BW40" s="27">
        <f t="shared" si="14"/>
        <v>78976685.976999998</v>
      </c>
      <c r="CH40" s="27">
        <f t="shared" si="15"/>
        <v>31</v>
      </c>
      <c r="CI40" s="33" t="s">
        <v>7</v>
      </c>
      <c r="CJ40" s="27">
        <v>11039768.663999999</v>
      </c>
      <c r="CK40" s="27">
        <v>521305951.60899997</v>
      </c>
      <c r="CL40" s="27">
        <v>10151251.307999995</v>
      </c>
      <c r="CM40" s="27">
        <v>492133331.57100004</v>
      </c>
      <c r="CN40" s="7">
        <f t="shared" si="16"/>
        <v>521305951.60899997</v>
      </c>
      <c r="CQ40">
        <f t="shared" si="31"/>
        <v>30</v>
      </c>
      <c r="CR40" s="33" t="s">
        <v>79</v>
      </c>
      <c r="CS40" s="27">
        <v>30252972.758999988</v>
      </c>
      <c r="CT40" s="27">
        <v>1414080359.0430007</v>
      </c>
      <c r="CU40" s="27">
        <v>24267587.491000012</v>
      </c>
      <c r="CV40" s="27">
        <v>1169956176.4440005</v>
      </c>
      <c r="CW40" s="7">
        <f t="shared" si="35"/>
        <v>1414080359.0430007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P40" s="26" t="s">
        <v>138</v>
      </c>
      <c r="DQ40" s="27">
        <v>1984415572.0749996</v>
      </c>
      <c r="DR40" s="27">
        <v>19176068815.988003</v>
      </c>
      <c r="DS40" s="27">
        <v>1728284104.4790013</v>
      </c>
      <c r="DT40" s="27">
        <v>16458299235.692995</v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136</v>
      </c>
      <c r="EG40" s="27">
        <v>966722.18300000019</v>
      </c>
      <c r="EH40" s="27">
        <v>791052576.44300032</v>
      </c>
      <c r="EI40" s="27">
        <v>944123.3870000001</v>
      </c>
      <c r="EJ40" s="27">
        <v>681670910.89899993</v>
      </c>
      <c r="EK40" s="7">
        <f t="shared" si="34"/>
        <v>791052576.44300032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93</v>
      </c>
      <c r="EW40" s="27">
        <v>29610977.633999985</v>
      </c>
      <c r="EX40" s="27">
        <v>1496068673.1530008</v>
      </c>
      <c r="EY40" s="27">
        <v>25257953.021999989</v>
      </c>
      <c r="EZ40" s="27">
        <v>1305797162.8940005</v>
      </c>
      <c r="FA40" s="7">
        <f t="shared" si="27"/>
        <v>1496068673.1530008</v>
      </c>
    </row>
    <row r="41" spans="5:163" ht="15.75" x14ac:dyDescent="0.25">
      <c r="E41">
        <f t="shared" si="0"/>
        <v>32</v>
      </c>
      <c r="F41" s="33" t="s">
        <v>148</v>
      </c>
      <c r="G41" s="27">
        <v>16549837.199999999</v>
      </c>
      <c r="H41" s="27">
        <v>80190849.800000012</v>
      </c>
      <c r="I41" s="27">
        <v>14815682.85</v>
      </c>
      <c r="J41" s="27">
        <v>93843599.844999999</v>
      </c>
      <c r="K41" s="7">
        <f t="shared" si="28"/>
        <v>80190849.800000012</v>
      </c>
      <c r="M41">
        <f t="shared" si="29"/>
        <v>31</v>
      </c>
      <c r="N41" s="33" t="s">
        <v>83</v>
      </c>
      <c r="O41" s="27">
        <v>2667466.7159999995</v>
      </c>
      <c r="P41" s="27">
        <v>141395395.34799999</v>
      </c>
      <c r="Q41" s="27">
        <v>3576789.9009999991</v>
      </c>
      <c r="R41" s="27">
        <v>170680583.52299997</v>
      </c>
      <c r="S41" s="7">
        <f t="shared" si="1"/>
        <v>141395395.34799999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132</v>
      </c>
      <c r="BC41" s="27">
        <v>4003142.0429999982</v>
      </c>
      <c r="BD41" s="27">
        <v>95632544.915000036</v>
      </c>
      <c r="BE41" s="27">
        <v>7913313.3200000012</v>
      </c>
      <c r="BF41" s="27">
        <v>135572838.91099998</v>
      </c>
      <c r="BG41" s="7">
        <f t="shared" si="10"/>
        <v>95632544.915000036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175</v>
      </c>
      <c r="BS41" s="27">
        <v>25658.475999999999</v>
      </c>
      <c r="BT41" s="27">
        <v>76434155.538000003</v>
      </c>
      <c r="BU41" s="27">
        <v>26355.262000000013</v>
      </c>
      <c r="BV41" s="27">
        <v>77292287.278999999</v>
      </c>
      <c r="BW41" s="27">
        <f t="shared" si="14"/>
        <v>76434155.538000003</v>
      </c>
      <c r="CH41" s="27">
        <f t="shared" si="15"/>
        <v>32</v>
      </c>
      <c r="CI41" s="33" t="s">
        <v>8</v>
      </c>
      <c r="CJ41" s="27">
        <v>19786844.406999994</v>
      </c>
      <c r="CK41" s="27">
        <v>519332482.48999995</v>
      </c>
      <c r="CL41" s="27">
        <v>18430640.92200001</v>
      </c>
      <c r="CM41" s="27">
        <v>431552069.65599996</v>
      </c>
      <c r="CN41" s="7">
        <f t="shared" si="16"/>
        <v>519332482.48999995</v>
      </c>
      <c r="CQ41">
        <f t="shared" si="31"/>
        <v>31</v>
      </c>
      <c r="CR41" s="33" t="s">
        <v>251</v>
      </c>
      <c r="CS41" s="27">
        <v>4504406.2719999952</v>
      </c>
      <c r="CT41" s="27">
        <v>1329955208.1519995</v>
      </c>
      <c r="CU41" s="27">
        <v>5191531.5239999993</v>
      </c>
      <c r="CV41" s="27">
        <v>1423685681.2229981</v>
      </c>
      <c r="CW41" s="7">
        <f t="shared" si="35"/>
        <v>1329955208.1519995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326</v>
      </c>
      <c r="EG41" s="27">
        <v>3203865.9999999991</v>
      </c>
      <c r="EH41" s="27">
        <v>708913470.00400007</v>
      </c>
      <c r="EI41" s="27">
        <v>3578970.1990000019</v>
      </c>
      <c r="EJ41" s="27">
        <v>753662145.38600004</v>
      </c>
      <c r="EK41" s="7">
        <f t="shared" si="34"/>
        <v>708913470.00400007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181</v>
      </c>
      <c r="EW41" s="27">
        <v>20826269.339999996</v>
      </c>
      <c r="EX41" s="27">
        <v>1314848395.21</v>
      </c>
      <c r="EY41" s="27">
        <v>15441430.709999997</v>
      </c>
      <c r="EZ41" s="27">
        <v>1041101454.5580003</v>
      </c>
      <c r="FA41" s="7">
        <f t="shared" si="27"/>
        <v>1314848395.21</v>
      </c>
    </row>
    <row r="42" spans="5:163" ht="15.75" x14ac:dyDescent="0.25">
      <c r="E42">
        <f t="shared" si="0"/>
        <v>33</v>
      </c>
      <c r="F42" s="33" t="s">
        <v>29</v>
      </c>
      <c r="G42" s="27">
        <v>6263061.1919999998</v>
      </c>
      <c r="H42" s="27">
        <v>65374929.059000015</v>
      </c>
      <c r="I42" s="27">
        <v>5718392.7700000033</v>
      </c>
      <c r="J42" s="27">
        <v>60606324.45000001</v>
      </c>
      <c r="K42" s="7">
        <f t="shared" si="28"/>
        <v>65374929.059000015</v>
      </c>
      <c r="M42">
        <f t="shared" si="29"/>
        <v>32</v>
      </c>
      <c r="N42" s="33" t="s">
        <v>254</v>
      </c>
      <c r="O42" s="27">
        <v>963747.58000000007</v>
      </c>
      <c r="P42" s="27">
        <v>115943117.23699999</v>
      </c>
      <c r="Q42" s="27">
        <v>326010.86900000001</v>
      </c>
      <c r="R42" s="27">
        <v>12627751.979999999</v>
      </c>
      <c r="S42" s="7">
        <f t="shared" si="1"/>
        <v>115943117.23699999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186</v>
      </c>
      <c r="BC42" s="27">
        <v>174471.63000000006</v>
      </c>
      <c r="BD42" s="27">
        <v>90304963.791999996</v>
      </c>
      <c r="BE42" s="27">
        <v>110682.36700000001</v>
      </c>
      <c r="BF42" s="27">
        <v>63876742.149999991</v>
      </c>
      <c r="BG42" s="7">
        <f t="shared" si="10"/>
        <v>90304963.791999996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350</v>
      </c>
      <c r="BS42" s="27">
        <v>404684.00899999985</v>
      </c>
      <c r="BT42" s="27">
        <v>68313892.147000015</v>
      </c>
      <c r="BU42" s="27">
        <v>504240.62700000015</v>
      </c>
      <c r="BV42" s="27">
        <v>58931696.579999983</v>
      </c>
      <c r="BW42" s="27">
        <f t="shared" si="14"/>
        <v>68313892.147000015</v>
      </c>
      <c r="CH42" s="27" t="str">
        <f t="shared" si="15"/>
        <v/>
      </c>
      <c r="CI42" s="33" t="s">
        <v>30</v>
      </c>
      <c r="CJ42" s="27">
        <v>17182781.555000003</v>
      </c>
      <c r="CK42" s="27">
        <v>403550533.94299996</v>
      </c>
      <c r="CL42" s="27">
        <v>14766341.147999998</v>
      </c>
      <c r="CM42" s="27">
        <v>356472727.19499999</v>
      </c>
      <c r="CN42" s="7" t="str">
        <f t="shared" si="16"/>
        <v/>
      </c>
      <c r="CQ42">
        <f t="shared" si="31"/>
        <v>32</v>
      </c>
      <c r="CR42" s="33" t="s">
        <v>276</v>
      </c>
      <c r="CS42" s="27">
        <v>22320929.330999982</v>
      </c>
      <c r="CT42" s="27">
        <v>1328131875.5880001</v>
      </c>
      <c r="CU42" s="27">
        <v>12487983.808000002</v>
      </c>
      <c r="CV42" s="27">
        <v>744093554.12099993</v>
      </c>
      <c r="CW42" s="7">
        <f t="shared" si="35"/>
        <v>1328131875.5880001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124</v>
      </c>
      <c r="EG42" s="27">
        <v>47763948.268000014</v>
      </c>
      <c r="EH42" s="27">
        <v>691965835.75200021</v>
      </c>
      <c r="EI42" s="27">
        <v>42478003.462999962</v>
      </c>
      <c r="EJ42" s="27">
        <v>653638130.43100071</v>
      </c>
      <c r="EK42" s="7">
        <f t="shared" si="34"/>
        <v>691965835.75200021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330</v>
      </c>
      <c r="EW42" s="27">
        <v>1960766.7529999998</v>
      </c>
      <c r="EX42" s="27">
        <v>1273782592.631999</v>
      </c>
      <c r="EY42" s="27">
        <v>1819908.7729999996</v>
      </c>
      <c r="EZ42" s="27">
        <v>950134676.56300068</v>
      </c>
      <c r="FA42" s="7">
        <f t="shared" si="27"/>
        <v>1273782592.631999</v>
      </c>
    </row>
    <row r="43" spans="5:163" ht="15.75" x14ac:dyDescent="0.25">
      <c r="E43">
        <f t="shared" si="0"/>
        <v>34</v>
      </c>
      <c r="F43" s="33" t="s">
        <v>234</v>
      </c>
      <c r="G43" s="27">
        <v>513167.36199999996</v>
      </c>
      <c r="H43" s="27">
        <v>50879495.950000003</v>
      </c>
      <c r="I43" s="27">
        <v>479506.2</v>
      </c>
      <c r="J43" s="27">
        <v>43770404.714000009</v>
      </c>
      <c r="K43" s="7">
        <f t="shared" si="28"/>
        <v>50879495.950000003</v>
      </c>
      <c r="M43">
        <f t="shared" si="29"/>
        <v>33</v>
      </c>
      <c r="N43" s="33" t="s">
        <v>258</v>
      </c>
      <c r="O43" s="27">
        <v>6612331.990000003</v>
      </c>
      <c r="P43" s="27">
        <v>102350577.54200004</v>
      </c>
      <c r="Q43" s="27">
        <v>5978272.2260000026</v>
      </c>
      <c r="R43" s="27">
        <v>86090200.669999987</v>
      </c>
      <c r="S43" s="7">
        <f t="shared" si="1"/>
        <v>102350577.54200004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311</v>
      </c>
      <c r="BC43" s="27">
        <v>111372.94100000004</v>
      </c>
      <c r="BD43" s="27">
        <v>67632813.445000008</v>
      </c>
      <c r="BE43" s="27">
        <v>153925.32299999997</v>
      </c>
      <c r="BF43" s="27">
        <v>50535160.743000001</v>
      </c>
      <c r="BG43" s="7">
        <f t="shared" si="10"/>
        <v>67632813.445000008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176</v>
      </c>
      <c r="BS43" s="27">
        <v>454724.81600000011</v>
      </c>
      <c r="BT43" s="27">
        <v>55878230.57</v>
      </c>
      <c r="BU43" s="27">
        <v>523857.54199999996</v>
      </c>
      <c r="BV43" s="27">
        <v>75617632.963</v>
      </c>
      <c r="BW43" s="27">
        <f t="shared" si="14"/>
        <v>55878230.57</v>
      </c>
      <c r="CH43" s="27">
        <f t="shared" si="15"/>
        <v>33</v>
      </c>
      <c r="CI43" s="33" t="s">
        <v>23</v>
      </c>
      <c r="CJ43" s="27">
        <v>15478600.60799999</v>
      </c>
      <c r="CK43" s="27">
        <v>397732010.85100001</v>
      </c>
      <c r="CL43" s="27">
        <v>14901572.813000008</v>
      </c>
      <c r="CM43" s="27">
        <v>358460637.85899985</v>
      </c>
      <c r="CN43" s="7">
        <f t="shared" si="16"/>
        <v>397732010.85100001</v>
      </c>
      <c r="CQ43">
        <f t="shared" si="31"/>
        <v>33</v>
      </c>
      <c r="CR43" s="33" t="s">
        <v>81</v>
      </c>
      <c r="CS43" s="27">
        <v>10684692.255000001</v>
      </c>
      <c r="CT43" s="27">
        <v>1300682030.3420005</v>
      </c>
      <c r="CU43" s="27">
        <v>10426766.714000005</v>
      </c>
      <c r="CV43" s="27">
        <v>1197110108.352</v>
      </c>
      <c r="CW43" s="7">
        <f t="shared" si="35"/>
        <v>1300682030.3420005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323</v>
      </c>
      <c r="EG43" s="27">
        <v>11807570.408</v>
      </c>
      <c r="EH43" s="27">
        <v>620778691.10599971</v>
      </c>
      <c r="EI43" s="27">
        <v>11701840.351000004</v>
      </c>
      <c r="EJ43" s="27">
        <v>630018204.40100002</v>
      </c>
      <c r="EK43" s="7">
        <f t="shared" si="34"/>
        <v>620778691.10599971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197</v>
      </c>
      <c r="EW43" s="27">
        <v>17804034.174000002</v>
      </c>
      <c r="EX43" s="27">
        <v>1243337924.1319995</v>
      </c>
      <c r="EY43" s="27">
        <v>15176176.662999997</v>
      </c>
      <c r="EZ43" s="27">
        <v>1079939192.5870004</v>
      </c>
      <c r="FA43" s="7">
        <f t="shared" si="27"/>
        <v>1243337924.1319995</v>
      </c>
    </row>
    <row r="44" spans="5:163" ht="15.75" x14ac:dyDescent="0.25">
      <c r="E44">
        <f t="shared" si="0"/>
        <v>35</v>
      </c>
      <c r="F44" s="33" t="s">
        <v>238</v>
      </c>
      <c r="G44" s="27">
        <v>1443227.2349999994</v>
      </c>
      <c r="H44" s="27">
        <v>26030126.61099999</v>
      </c>
      <c r="I44" s="27">
        <v>969485.11900000006</v>
      </c>
      <c r="J44" s="27">
        <v>19084130.321999997</v>
      </c>
      <c r="K44" s="7">
        <f t="shared" si="28"/>
        <v>26030126.61099999</v>
      </c>
      <c r="M44">
        <f t="shared" si="29"/>
        <v>34</v>
      </c>
      <c r="N44" s="33" t="s">
        <v>265</v>
      </c>
      <c r="O44" s="27">
        <v>1506193.1420000007</v>
      </c>
      <c r="P44" s="27">
        <v>94008827.289000005</v>
      </c>
      <c r="Q44" s="27">
        <v>3529246.0450000004</v>
      </c>
      <c r="R44" s="27">
        <v>167029142.498</v>
      </c>
      <c r="S44" s="7">
        <f t="shared" si="1"/>
        <v>94008827.289000005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188</v>
      </c>
      <c r="BC44" s="27">
        <v>2348264.1300000008</v>
      </c>
      <c r="BD44" s="27">
        <v>60996491.051999986</v>
      </c>
      <c r="BE44" s="27">
        <v>2343041.2049999996</v>
      </c>
      <c r="BF44" s="27">
        <v>67175066.68900001</v>
      </c>
      <c r="BG44" s="7">
        <f t="shared" si="10"/>
        <v>60996491.051999986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110</v>
      </c>
      <c r="BS44" s="27">
        <v>858304.29399999965</v>
      </c>
      <c r="BT44" s="27">
        <v>55108624.099999994</v>
      </c>
      <c r="BU44" s="27">
        <v>1464840.3029999996</v>
      </c>
      <c r="BV44" s="27">
        <v>89436803.210999995</v>
      </c>
      <c r="BW44" s="27">
        <f t="shared" si="14"/>
        <v>55108624.099999994</v>
      </c>
      <c r="CH44" s="27">
        <f t="shared" si="15"/>
        <v>34</v>
      </c>
      <c r="CI44" s="33" t="s">
        <v>26</v>
      </c>
      <c r="CJ44" s="27">
        <v>41118156.002999999</v>
      </c>
      <c r="CK44" s="27">
        <v>395320546.19300002</v>
      </c>
      <c r="CL44" s="27">
        <v>36321786</v>
      </c>
      <c r="CM44" s="27">
        <v>326357293</v>
      </c>
      <c r="CN44" s="7">
        <f t="shared" si="16"/>
        <v>395320546.19300002</v>
      </c>
      <c r="CQ44">
        <f t="shared" si="31"/>
        <v>34</v>
      </c>
      <c r="CR44" s="33" t="s">
        <v>169</v>
      </c>
      <c r="CS44" s="27">
        <v>34685981.740999989</v>
      </c>
      <c r="CT44" s="27">
        <v>1142842592.7039998</v>
      </c>
      <c r="CU44" s="27">
        <v>32291387.629000004</v>
      </c>
      <c r="CV44" s="27">
        <v>1138658571.0600007</v>
      </c>
      <c r="CW44" s="7">
        <f t="shared" si="35"/>
        <v>1142842592.7039998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299</v>
      </c>
      <c r="EG44" s="27">
        <v>16260737.150000002</v>
      </c>
      <c r="EH44" s="27">
        <v>598130161.75800002</v>
      </c>
      <c r="EI44" s="27">
        <v>15180270.593999991</v>
      </c>
      <c r="EJ44" s="27">
        <v>585532086.88500023</v>
      </c>
      <c r="EK44" s="7">
        <f t="shared" si="34"/>
        <v>598130161.75800002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332</v>
      </c>
      <c r="EW44" s="27">
        <v>6872257.981999997</v>
      </c>
      <c r="EX44" s="27">
        <v>1180557186.0519993</v>
      </c>
      <c r="EY44" s="27">
        <v>6692771.1619999986</v>
      </c>
      <c r="EZ44" s="27">
        <v>1088093086.8940005</v>
      </c>
      <c r="FA44" s="7">
        <f t="shared" si="27"/>
        <v>1180557186.0519993</v>
      </c>
    </row>
    <row r="45" spans="5:163" ht="15.75" x14ac:dyDescent="0.25">
      <c r="E45">
        <f t="shared" si="0"/>
        <v>36</v>
      </c>
      <c r="F45" s="33" t="s">
        <v>231</v>
      </c>
      <c r="G45" s="27">
        <v>1370595.3</v>
      </c>
      <c r="H45" s="27">
        <v>24650643.272</v>
      </c>
      <c r="I45" s="27">
        <v>1185236.7800000003</v>
      </c>
      <c r="J45" s="27">
        <v>21636516.039999999</v>
      </c>
      <c r="K45" s="7">
        <f t="shared" si="28"/>
        <v>24650643.272</v>
      </c>
      <c r="M45">
        <f t="shared" si="29"/>
        <v>35</v>
      </c>
      <c r="N45" s="33" t="s">
        <v>267</v>
      </c>
      <c r="O45" s="27">
        <v>162589.56799999997</v>
      </c>
      <c r="P45" s="27">
        <v>71885600.099999994</v>
      </c>
      <c r="Q45" s="27">
        <v>132261.51800000001</v>
      </c>
      <c r="R45" s="27">
        <v>74176593.497999996</v>
      </c>
      <c r="S45" s="7">
        <f t="shared" si="1"/>
        <v>71885600.099999994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292</v>
      </c>
      <c r="BC45" s="27">
        <v>10140.85500000001</v>
      </c>
      <c r="BD45" s="27">
        <v>38828374.695000008</v>
      </c>
      <c r="BE45" s="27">
        <v>3941.3129999999969</v>
      </c>
      <c r="BF45" s="27">
        <v>14313317.428999998</v>
      </c>
      <c r="BG45" s="7">
        <f t="shared" si="10"/>
        <v>38828374.695000008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355</v>
      </c>
      <c r="BS45" s="27">
        <v>135348.64599999998</v>
      </c>
      <c r="BT45" s="27">
        <v>53409311.021000005</v>
      </c>
      <c r="BU45" s="27">
        <v>119808.04</v>
      </c>
      <c r="BV45" s="27">
        <v>54137944.877999999</v>
      </c>
      <c r="BW45" s="27">
        <f t="shared" si="14"/>
        <v>53409311.021000005</v>
      </c>
      <c r="CH45" s="27">
        <f t="shared" si="15"/>
        <v>35</v>
      </c>
      <c r="CI45" s="33" t="s">
        <v>237</v>
      </c>
      <c r="CJ45" s="27">
        <v>13886326.714000002</v>
      </c>
      <c r="CK45" s="27">
        <v>257406120.514</v>
      </c>
      <c r="CL45" s="27">
        <v>13021863.275000004</v>
      </c>
      <c r="CM45" s="27">
        <v>238567997.44299999</v>
      </c>
      <c r="CN45" s="7">
        <f t="shared" si="16"/>
        <v>257406120.514</v>
      </c>
      <c r="CQ45">
        <f t="shared" si="31"/>
        <v>35</v>
      </c>
      <c r="CR45" s="33" t="s">
        <v>261</v>
      </c>
      <c r="CS45" s="27">
        <v>23827717.036999997</v>
      </c>
      <c r="CT45" s="27">
        <v>1015103160.673</v>
      </c>
      <c r="CU45" s="27">
        <v>13902707.769999998</v>
      </c>
      <c r="CV45" s="27">
        <v>450102878.31100005</v>
      </c>
      <c r="CW45" s="7">
        <f t="shared" si="35"/>
        <v>1015103160.673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311</v>
      </c>
      <c r="EG45" s="27">
        <v>4110514.6680000005</v>
      </c>
      <c r="EH45" s="27">
        <v>559557934.97799969</v>
      </c>
      <c r="EI45" s="27">
        <v>3420303.9589999979</v>
      </c>
      <c r="EJ45" s="27">
        <v>494782082.65299982</v>
      </c>
      <c r="EK45" s="7">
        <f t="shared" si="34"/>
        <v>559557934.97799969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350</v>
      </c>
      <c r="EW45" s="27">
        <v>19409917.704999994</v>
      </c>
      <c r="EX45" s="27">
        <v>1143230768.0090001</v>
      </c>
      <c r="EY45" s="27">
        <v>11595145.947999993</v>
      </c>
      <c r="EZ45" s="27">
        <v>785274262.02100027</v>
      </c>
      <c r="FA45" s="7">
        <f t="shared" si="27"/>
        <v>1143230768.0090001</v>
      </c>
    </row>
    <row r="46" spans="5:163" ht="15.75" x14ac:dyDescent="0.25">
      <c r="E46">
        <f t="shared" si="0"/>
        <v>37</v>
      </c>
      <c r="F46" s="33" t="s">
        <v>146</v>
      </c>
      <c r="G46" s="27">
        <v>1530286.0000000002</v>
      </c>
      <c r="H46" s="27">
        <v>24297227.932</v>
      </c>
      <c r="I46" s="27">
        <v>386252.82999999996</v>
      </c>
      <c r="J46" s="27">
        <v>12307377.82</v>
      </c>
      <c r="K46" s="7">
        <f t="shared" si="28"/>
        <v>24297227.932</v>
      </c>
      <c r="M46">
        <f t="shared" si="29"/>
        <v>36</v>
      </c>
      <c r="N46" s="33" t="s">
        <v>173</v>
      </c>
      <c r="O46" s="27">
        <v>1963291.4789999998</v>
      </c>
      <c r="P46" s="27">
        <v>67882455.537</v>
      </c>
      <c r="Q46" s="27">
        <v>1038134.5610000001</v>
      </c>
      <c r="R46" s="27">
        <v>33055260.132999998</v>
      </c>
      <c r="S46" s="7">
        <f t="shared" si="1"/>
        <v>67882455.537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302</v>
      </c>
      <c r="BC46" s="27">
        <v>614177.36499999999</v>
      </c>
      <c r="BD46" s="27">
        <v>30814556.174999997</v>
      </c>
      <c r="BE46" s="27">
        <v>529898.82199999993</v>
      </c>
      <c r="BF46" s="27">
        <v>45902169.941000007</v>
      </c>
      <c r="BG46" s="7">
        <f t="shared" si="10"/>
        <v>30814556.174999997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343</v>
      </c>
      <c r="BS46" s="27">
        <v>36097.94200000001</v>
      </c>
      <c r="BT46" s="27">
        <v>50895249.351999998</v>
      </c>
      <c r="BU46" s="27">
        <v>24179.539999999997</v>
      </c>
      <c r="BV46" s="27">
        <v>56428204.090000004</v>
      </c>
      <c r="BW46" s="27">
        <f t="shared" si="14"/>
        <v>50895249.351999998</v>
      </c>
      <c r="CH46" s="27">
        <f t="shared" si="15"/>
        <v>36</v>
      </c>
      <c r="CI46" s="33" t="s">
        <v>236</v>
      </c>
      <c r="CJ46" s="27">
        <v>4907119.2110000029</v>
      </c>
      <c r="CK46" s="27">
        <v>227031557.32799995</v>
      </c>
      <c r="CL46" s="27">
        <v>3940597.7009999999</v>
      </c>
      <c r="CM46" s="27">
        <v>185004407.792</v>
      </c>
      <c r="CN46" s="7">
        <f t="shared" si="16"/>
        <v>227031557.32799995</v>
      </c>
      <c r="CQ46">
        <f t="shared" si="31"/>
        <v>36</v>
      </c>
      <c r="CR46" s="33" t="s">
        <v>265</v>
      </c>
      <c r="CS46" s="27">
        <v>10586970.100000001</v>
      </c>
      <c r="CT46" s="27">
        <v>996079583.37799978</v>
      </c>
      <c r="CU46" s="27">
        <v>5873568.2689999975</v>
      </c>
      <c r="CV46" s="27">
        <v>499837474.14300013</v>
      </c>
      <c r="CW46" s="7">
        <f t="shared" si="35"/>
        <v>996079583.37799978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292</v>
      </c>
      <c r="EG46" s="27">
        <v>811877.96700000018</v>
      </c>
      <c r="EH46" s="27">
        <v>512309782.97399962</v>
      </c>
      <c r="EI46" s="27">
        <v>771155.19100000011</v>
      </c>
      <c r="EJ46" s="27">
        <v>488261976.97000009</v>
      </c>
      <c r="EK46" s="7">
        <f t="shared" si="34"/>
        <v>512309782.97399962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92</v>
      </c>
      <c r="EW46" s="27">
        <v>1216696.4350000003</v>
      </c>
      <c r="EX46" s="27">
        <v>1054941109.6820005</v>
      </c>
      <c r="EY46" s="27">
        <v>830891.2379999999</v>
      </c>
      <c r="EZ46" s="27">
        <v>851003733.34599996</v>
      </c>
      <c r="FA46" s="7">
        <f t="shared" si="27"/>
        <v>1054941109.6820005</v>
      </c>
    </row>
    <row r="47" spans="5:163" ht="15.75" x14ac:dyDescent="0.25">
      <c r="E47">
        <f t="shared" si="0"/>
        <v>38</v>
      </c>
      <c r="F47" s="33" t="s">
        <v>147</v>
      </c>
      <c r="G47" s="27">
        <v>321910.67499999999</v>
      </c>
      <c r="H47" s="27">
        <v>21011040</v>
      </c>
      <c r="I47" s="27">
        <v>120100.79999999999</v>
      </c>
      <c r="J47" s="27">
        <v>8858883</v>
      </c>
      <c r="K47" s="7">
        <f t="shared" si="28"/>
        <v>21011040</v>
      </c>
      <c r="M47">
        <f t="shared" si="29"/>
        <v>37</v>
      </c>
      <c r="N47" s="33" t="s">
        <v>163</v>
      </c>
      <c r="O47" s="27">
        <v>162251.18299999999</v>
      </c>
      <c r="P47" s="27">
        <v>61541726.253000006</v>
      </c>
      <c r="Q47" s="27">
        <v>162031.87600000002</v>
      </c>
      <c r="R47" s="27">
        <v>63915217.038999975</v>
      </c>
      <c r="S47" s="7">
        <f t="shared" si="1"/>
        <v>61541726.253000006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305</v>
      </c>
      <c r="BC47" s="27">
        <v>19144.579999999998</v>
      </c>
      <c r="BD47" s="27">
        <v>29961332.211999997</v>
      </c>
      <c r="BE47" s="27">
        <v>18690.679999999997</v>
      </c>
      <c r="BF47" s="27">
        <v>20276722.059999991</v>
      </c>
      <c r="BG47" s="7">
        <f t="shared" si="10"/>
        <v>29961332.211999997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181</v>
      </c>
      <c r="BS47" s="27">
        <v>1002143.64</v>
      </c>
      <c r="BT47" s="27">
        <v>49372035.200000003</v>
      </c>
      <c r="BU47" s="27">
        <v>954138.8</v>
      </c>
      <c r="BV47" s="27">
        <v>56787967.519999996</v>
      </c>
      <c r="BW47" s="27">
        <f t="shared" si="14"/>
        <v>49372035.200000003</v>
      </c>
      <c r="CH47" s="27">
        <f t="shared" si="15"/>
        <v>37</v>
      </c>
      <c r="CI47" s="33" t="s">
        <v>27</v>
      </c>
      <c r="CJ47" s="27">
        <v>7164474.7830000017</v>
      </c>
      <c r="CK47" s="27">
        <v>207498372.20199999</v>
      </c>
      <c r="CL47" s="27">
        <v>7407567.2069999995</v>
      </c>
      <c r="CM47" s="27">
        <v>217726618.72799999</v>
      </c>
      <c r="CN47" s="7">
        <f t="shared" si="16"/>
        <v>207498372.20199999</v>
      </c>
      <c r="CQ47">
        <f t="shared" si="31"/>
        <v>37</v>
      </c>
      <c r="CR47" s="33" t="s">
        <v>262</v>
      </c>
      <c r="CS47" s="27">
        <v>88146480.65199998</v>
      </c>
      <c r="CT47" s="27">
        <v>977214592.22899997</v>
      </c>
      <c r="CU47" s="27">
        <v>23580446.318</v>
      </c>
      <c r="CV47" s="27">
        <v>325052515.0259999</v>
      </c>
      <c r="CW47" s="7">
        <f t="shared" si="35"/>
        <v>977214592.22899997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205</v>
      </c>
      <c r="EG47" s="27">
        <v>10985020.247000005</v>
      </c>
      <c r="EH47" s="27">
        <v>496792130.579</v>
      </c>
      <c r="EI47" s="27">
        <v>11329633.891000004</v>
      </c>
      <c r="EJ47" s="27">
        <v>519488417.00299978</v>
      </c>
      <c r="EK47" s="7">
        <f t="shared" si="34"/>
        <v>496792130.579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177</v>
      </c>
      <c r="EW47" s="27">
        <v>6701131.018000003</v>
      </c>
      <c r="EX47" s="27">
        <v>1052352722.4309999</v>
      </c>
      <c r="EY47" s="27">
        <v>5427520.197999998</v>
      </c>
      <c r="EZ47" s="27">
        <v>874375818.82000005</v>
      </c>
      <c r="FA47" s="7">
        <f t="shared" si="27"/>
        <v>1052352722.4309999</v>
      </c>
    </row>
    <row r="48" spans="5:163" ht="15.75" x14ac:dyDescent="0.25">
      <c r="E48">
        <f t="shared" si="0"/>
        <v>39</v>
      </c>
      <c r="F48" s="33" t="s">
        <v>194</v>
      </c>
      <c r="G48" s="27">
        <v>61236</v>
      </c>
      <c r="H48" s="27">
        <v>13052355</v>
      </c>
      <c r="I48" s="27">
        <v>94859.4</v>
      </c>
      <c r="J48" s="27">
        <v>17886975.199999999</v>
      </c>
      <c r="K48" s="7">
        <f t="shared" si="28"/>
        <v>13052355</v>
      </c>
      <c r="M48">
        <f t="shared" si="29"/>
        <v>38</v>
      </c>
      <c r="N48" s="33" t="s">
        <v>240</v>
      </c>
      <c r="O48" s="27">
        <v>250873.51800000004</v>
      </c>
      <c r="P48" s="27">
        <v>58689339.50500001</v>
      </c>
      <c r="Q48" s="27">
        <v>125326.462</v>
      </c>
      <c r="R48" s="27">
        <v>28228355.450000007</v>
      </c>
      <c r="S48" s="7">
        <f t="shared" si="1"/>
        <v>58689339.50500001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325</v>
      </c>
      <c r="BC48" s="27">
        <v>53099.7</v>
      </c>
      <c r="BD48" s="27">
        <v>28285862.403000001</v>
      </c>
      <c r="BE48" s="27">
        <v>75462.981</v>
      </c>
      <c r="BF48" s="27">
        <v>40842476.195</v>
      </c>
      <c r="BG48" s="7">
        <f t="shared" si="10"/>
        <v>28285862.403000001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179</v>
      </c>
      <c r="BS48" s="27">
        <v>103453.25900000001</v>
      </c>
      <c r="BT48" s="27">
        <v>45460028.203999996</v>
      </c>
      <c r="BU48" s="27">
        <v>386049.91400000005</v>
      </c>
      <c r="BV48" s="27">
        <v>39420674.245999999</v>
      </c>
      <c r="BW48" s="27">
        <f t="shared" si="14"/>
        <v>45460028.203999996</v>
      </c>
      <c r="CH48" s="27">
        <f t="shared" si="15"/>
        <v>38</v>
      </c>
      <c r="CI48" s="33" t="s">
        <v>21</v>
      </c>
      <c r="CJ48" s="27">
        <v>976390.10000000033</v>
      </c>
      <c r="CK48" s="27">
        <v>174772933.90799999</v>
      </c>
      <c r="CL48" s="27">
        <v>1274977.8179999983</v>
      </c>
      <c r="CM48" s="27">
        <v>192442686.71799999</v>
      </c>
      <c r="CN48" s="7">
        <f t="shared" si="16"/>
        <v>174772933.90799999</v>
      </c>
      <c r="CQ48">
        <f t="shared" si="31"/>
        <v>38</v>
      </c>
      <c r="CR48" s="33" t="s">
        <v>165</v>
      </c>
      <c r="CS48" s="27">
        <v>25288238.319999997</v>
      </c>
      <c r="CT48" s="27">
        <v>863558298.11000013</v>
      </c>
      <c r="CU48" s="27">
        <v>24606649.730999991</v>
      </c>
      <c r="CV48" s="27">
        <v>932832537.88799989</v>
      </c>
      <c r="CW48" s="7">
        <f t="shared" si="35"/>
        <v>863558298.11000013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291</v>
      </c>
      <c r="EG48" s="27">
        <v>2878410.9540000004</v>
      </c>
      <c r="EH48" s="27">
        <v>489118677.35900003</v>
      </c>
      <c r="EI48" s="27">
        <v>2246118.8870000001</v>
      </c>
      <c r="EJ48" s="27">
        <v>343514497.542</v>
      </c>
      <c r="EK48" s="7">
        <f t="shared" si="34"/>
        <v>489118677.35900003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102</v>
      </c>
      <c r="EW48" s="27">
        <v>5716722.1189999999</v>
      </c>
      <c r="EX48" s="27">
        <v>1003744295.5170007</v>
      </c>
      <c r="EY48" s="27">
        <v>6020289.902999999</v>
      </c>
      <c r="EZ48" s="27">
        <v>1127283633.6019995</v>
      </c>
      <c r="FA48" s="7">
        <f t="shared" si="27"/>
        <v>1003744295.5170007</v>
      </c>
    </row>
    <row r="49" spans="5:157" ht="15.75" x14ac:dyDescent="0.25">
      <c r="E49">
        <f t="shared" si="0"/>
        <v>40</v>
      </c>
      <c r="F49" s="33" t="s">
        <v>141</v>
      </c>
      <c r="G49" s="27">
        <v>182192.185</v>
      </c>
      <c r="H49" s="27">
        <v>11317358.461999997</v>
      </c>
      <c r="I49" s="27">
        <v>137712.77000000002</v>
      </c>
      <c r="J49" s="27">
        <v>7796804.4199999999</v>
      </c>
      <c r="K49" s="7">
        <f t="shared" si="28"/>
        <v>11317358.461999997</v>
      </c>
      <c r="M49">
        <f t="shared" si="29"/>
        <v>39</v>
      </c>
      <c r="N49" s="33" t="s">
        <v>253</v>
      </c>
      <c r="O49" s="27">
        <v>64112.040999999997</v>
      </c>
      <c r="P49" s="27">
        <v>46180356.621000007</v>
      </c>
      <c r="Q49" s="27">
        <v>48354.699000000001</v>
      </c>
      <c r="R49" s="27">
        <v>24822086.309999999</v>
      </c>
      <c r="S49" s="7">
        <f t="shared" si="1"/>
        <v>46180356.621000007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306</v>
      </c>
      <c r="BC49" s="27">
        <v>266477.83400000009</v>
      </c>
      <c r="BD49" s="27">
        <v>26332737.432999998</v>
      </c>
      <c r="BE49" s="27">
        <v>233776.97499999989</v>
      </c>
      <c r="BF49" s="27">
        <v>22778331.932000007</v>
      </c>
      <c r="BG49" s="7">
        <f t="shared" si="10"/>
        <v>26332737.432999998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112</v>
      </c>
      <c r="BS49" s="27">
        <v>27200.692999999992</v>
      </c>
      <c r="BT49" s="27">
        <v>42712810.713999987</v>
      </c>
      <c r="BU49" s="27">
        <v>23317.607999999997</v>
      </c>
      <c r="BV49" s="27">
        <v>46414635.883000001</v>
      </c>
      <c r="BW49" s="27">
        <f t="shared" si="14"/>
        <v>42712810.713999987</v>
      </c>
      <c r="CH49" s="27">
        <f t="shared" si="15"/>
        <v>39</v>
      </c>
      <c r="CI49" s="33" t="s">
        <v>226</v>
      </c>
      <c r="CJ49" s="27">
        <v>38836056.617999986</v>
      </c>
      <c r="CK49" s="27">
        <v>132781563.869</v>
      </c>
      <c r="CL49" s="27">
        <v>8114083.7769999988</v>
      </c>
      <c r="CM49" s="27">
        <v>52319104.524999999</v>
      </c>
      <c r="CN49" s="7">
        <f t="shared" si="16"/>
        <v>132781563.869</v>
      </c>
      <c r="CQ49">
        <f t="shared" si="31"/>
        <v>39</v>
      </c>
      <c r="CR49" s="33" t="s">
        <v>168</v>
      </c>
      <c r="CS49" s="27">
        <v>25883683.453999992</v>
      </c>
      <c r="CT49" s="27">
        <v>844015798.62299991</v>
      </c>
      <c r="CU49" s="27">
        <v>23975996.776000004</v>
      </c>
      <c r="CV49" s="27">
        <v>842530704.51100028</v>
      </c>
      <c r="CW49" s="7">
        <f t="shared" si="35"/>
        <v>844015798.62299991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309</v>
      </c>
      <c r="EG49" s="27">
        <v>971480.70299999905</v>
      </c>
      <c r="EH49" s="27">
        <v>399219825.54599994</v>
      </c>
      <c r="EI49" s="27">
        <v>974320.75599999994</v>
      </c>
      <c r="EJ49" s="27">
        <v>410231402.01899993</v>
      </c>
      <c r="EK49" s="7">
        <f t="shared" si="34"/>
        <v>399219825.54599994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201</v>
      </c>
      <c r="EW49" s="27">
        <v>14849137.660999997</v>
      </c>
      <c r="EX49" s="27">
        <v>911547701.23799992</v>
      </c>
      <c r="EY49" s="27">
        <v>14273558.113999998</v>
      </c>
      <c r="EZ49" s="27">
        <v>966268923.92000031</v>
      </c>
      <c r="FA49" s="7">
        <f t="shared" si="27"/>
        <v>911547701.23799992</v>
      </c>
    </row>
    <row r="50" spans="5:157" ht="15.75" x14ac:dyDescent="0.25">
      <c r="E50">
        <f t="shared" si="0"/>
        <v>41</v>
      </c>
      <c r="F50" s="33" t="s">
        <v>236</v>
      </c>
      <c r="G50" s="27">
        <v>540751.03699999989</v>
      </c>
      <c r="H50" s="27">
        <v>10818821.993999997</v>
      </c>
      <c r="I50" s="27">
        <v>664001.61000000022</v>
      </c>
      <c r="J50" s="27">
        <v>9925529.626000002</v>
      </c>
      <c r="K50" s="7">
        <f t="shared" si="28"/>
        <v>10818821.993999997</v>
      </c>
      <c r="M50">
        <f t="shared" si="29"/>
        <v>40</v>
      </c>
      <c r="N50" s="33" t="s">
        <v>270</v>
      </c>
      <c r="O50" s="27">
        <v>180057.05400000003</v>
      </c>
      <c r="P50" s="27">
        <v>42101274.515000008</v>
      </c>
      <c r="Q50" s="27">
        <v>142446.23499999999</v>
      </c>
      <c r="R50" s="27">
        <v>36317048.217</v>
      </c>
      <c r="S50" s="7">
        <f t="shared" si="1"/>
        <v>42101274.515000008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298</v>
      </c>
      <c r="BC50" s="27">
        <v>194197.99600000001</v>
      </c>
      <c r="BD50" s="27">
        <v>23889266.765999995</v>
      </c>
      <c r="BE50" s="27">
        <v>198295.4660000001</v>
      </c>
      <c r="BF50" s="27">
        <v>22754297.212999996</v>
      </c>
      <c r="BG50" s="7">
        <f t="shared" si="10"/>
        <v>23889266.765999995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332</v>
      </c>
      <c r="BS50" s="27">
        <v>103526.00500000002</v>
      </c>
      <c r="BT50" s="27">
        <v>41905990.682000004</v>
      </c>
      <c r="BU50" s="27">
        <v>141918.299</v>
      </c>
      <c r="BV50" s="27">
        <v>48974952.806000009</v>
      </c>
      <c r="BW50" s="27">
        <f t="shared" si="14"/>
        <v>41905990.682000004</v>
      </c>
      <c r="CH50" s="27">
        <f t="shared" si="15"/>
        <v>40</v>
      </c>
      <c r="CI50" s="33" t="s">
        <v>227</v>
      </c>
      <c r="CJ50" s="27">
        <v>25557983.067999996</v>
      </c>
      <c r="CK50" s="27">
        <v>128489776.64199999</v>
      </c>
      <c r="CL50" s="27">
        <v>34940470.923</v>
      </c>
      <c r="CM50" s="27">
        <v>176853591.81200001</v>
      </c>
      <c r="CN50" s="7">
        <f t="shared" si="16"/>
        <v>128489776.64199999</v>
      </c>
      <c r="CQ50">
        <f t="shared" si="31"/>
        <v>40</v>
      </c>
      <c r="CR50" s="33" t="s">
        <v>76</v>
      </c>
      <c r="CS50" s="27">
        <v>3878070.1889999984</v>
      </c>
      <c r="CT50" s="27">
        <v>718265880.01900017</v>
      </c>
      <c r="CU50" s="27">
        <v>3467473.5979999998</v>
      </c>
      <c r="CV50" s="27">
        <v>684314532.48399997</v>
      </c>
      <c r="CW50" s="7">
        <f t="shared" si="35"/>
        <v>718265880.01900017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294</v>
      </c>
      <c r="EG50" s="27">
        <v>5931574.5210000016</v>
      </c>
      <c r="EH50" s="27">
        <v>396885853.38099527</v>
      </c>
      <c r="EI50" s="27">
        <v>4244563.7269999972</v>
      </c>
      <c r="EJ50" s="27">
        <v>327782070.39999998</v>
      </c>
      <c r="EK50" s="7">
        <f t="shared" si="34"/>
        <v>396885853.38099527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184</v>
      </c>
      <c r="EW50" s="27">
        <v>5253123.4209999992</v>
      </c>
      <c r="EX50" s="27">
        <v>861952761.46700001</v>
      </c>
      <c r="EY50" s="27">
        <v>5199035.8989999983</v>
      </c>
      <c r="EZ50" s="27">
        <v>914888425.17899978</v>
      </c>
      <c r="FA50" s="7">
        <f t="shared" si="27"/>
        <v>861952761.46700001</v>
      </c>
    </row>
    <row r="51" spans="5:157" ht="15.75" x14ac:dyDescent="0.25">
      <c r="E51" t="str">
        <f t="shared" si="0"/>
        <v/>
      </c>
      <c r="F51" s="33" t="s">
        <v>30</v>
      </c>
      <c r="G51" s="27">
        <v>1248154.439</v>
      </c>
      <c r="H51" s="27">
        <v>10165477.071</v>
      </c>
      <c r="I51" s="27">
        <v>1669393.9589999998</v>
      </c>
      <c r="J51" s="27">
        <v>10966597.324000001</v>
      </c>
      <c r="K51" s="7" t="str">
        <f t="shared" si="28"/>
        <v/>
      </c>
      <c r="M51">
        <f t="shared" si="29"/>
        <v>41</v>
      </c>
      <c r="N51" s="33" t="s">
        <v>239</v>
      </c>
      <c r="O51" s="27">
        <v>45420.048999999999</v>
      </c>
      <c r="P51" s="27">
        <v>41589791.707999997</v>
      </c>
      <c r="Q51" s="27">
        <v>56704.665000000023</v>
      </c>
      <c r="R51" s="27">
        <v>68061734.679999992</v>
      </c>
      <c r="S51" s="7">
        <f t="shared" si="1"/>
        <v>41589791.707999997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326</v>
      </c>
      <c r="BC51" s="27">
        <v>59072.942999999992</v>
      </c>
      <c r="BD51" s="27">
        <v>21466302.688999996</v>
      </c>
      <c r="BE51" s="27">
        <v>62073.552000000011</v>
      </c>
      <c r="BF51" s="27">
        <v>22397929.718000006</v>
      </c>
      <c r="BG51" s="7">
        <f t="shared" si="10"/>
        <v>21466302.688999996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347</v>
      </c>
      <c r="BS51" s="27">
        <v>1003750.27</v>
      </c>
      <c r="BT51" s="27">
        <v>38234176.299999997</v>
      </c>
      <c r="BU51" s="27">
        <v>296095.2</v>
      </c>
      <c r="BV51" s="27">
        <v>19584435.785999998</v>
      </c>
      <c r="BW51" s="27">
        <f t="shared" si="14"/>
        <v>38234176.299999997</v>
      </c>
      <c r="CH51" s="27">
        <f t="shared" si="15"/>
        <v>41</v>
      </c>
      <c r="CI51" s="33" t="s">
        <v>225</v>
      </c>
      <c r="CJ51" s="27">
        <v>17529488.110999998</v>
      </c>
      <c r="CK51" s="27">
        <v>117057565.213</v>
      </c>
      <c r="CL51" s="27">
        <v>16355699.752</v>
      </c>
      <c r="CM51" s="27">
        <v>110164438.001</v>
      </c>
      <c r="CN51" s="7">
        <f t="shared" si="16"/>
        <v>117057565.213</v>
      </c>
      <c r="CQ51">
        <f t="shared" si="31"/>
        <v>41</v>
      </c>
      <c r="CR51" s="33" t="s">
        <v>170</v>
      </c>
      <c r="CS51" s="27">
        <v>6806904.5710000051</v>
      </c>
      <c r="CT51" s="27">
        <v>562259191.35499966</v>
      </c>
      <c r="CU51" s="27">
        <v>8010545.3770000031</v>
      </c>
      <c r="CV51" s="27">
        <v>680106868.53500056</v>
      </c>
      <c r="CW51" s="7">
        <f t="shared" si="35"/>
        <v>562259191.35499966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306</v>
      </c>
      <c r="EG51" s="27">
        <v>2485795.7629999993</v>
      </c>
      <c r="EH51" s="27">
        <v>329638796.94900012</v>
      </c>
      <c r="EI51" s="27">
        <v>2935336.4260000004</v>
      </c>
      <c r="EJ51" s="27">
        <v>383593892.15399998</v>
      </c>
      <c r="EK51" s="7">
        <f t="shared" si="34"/>
        <v>329638796.94900012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6259539.979000004</v>
      </c>
      <c r="EX51" s="27">
        <v>770396645.37400007</v>
      </c>
      <c r="EY51" s="27">
        <v>6664297.1750000054</v>
      </c>
      <c r="EZ51" s="27">
        <v>821445573.06099975</v>
      </c>
      <c r="FA51" s="7">
        <f t="shared" si="27"/>
        <v>770396645.37400007</v>
      </c>
    </row>
    <row r="52" spans="5:157" ht="15.75" x14ac:dyDescent="0.25">
      <c r="E52">
        <f t="shared" si="0"/>
        <v>42</v>
      </c>
      <c r="F52" s="33" t="s">
        <v>230</v>
      </c>
      <c r="G52" s="27">
        <v>273872.8</v>
      </c>
      <c r="H52" s="27">
        <v>5778620.8629999999</v>
      </c>
      <c r="I52" s="27">
        <v>233367.12099999998</v>
      </c>
      <c r="J52" s="27">
        <v>12608658.690000001</v>
      </c>
      <c r="K52" s="7">
        <f t="shared" si="28"/>
        <v>5778620.8629999999</v>
      </c>
      <c r="M52">
        <f t="shared" si="29"/>
        <v>42</v>
      </c>
      <c r="N52" s="33" t="s">
        <v>165</v>
      </c>
      <c r="O52" s="27">
        <v>331258.13499999995</v>
      </c>
      <c r="P52" s="27">
        <v>34846562.265000001</v>
      </c>
      <c r="Q52" s="27">
        <v>299678.86299999995</v>
      </c>
      <c r="R52" s="27">
        <v>38713383.754000001</v>
      </c>
      <c r="S52" s="7">
        <f t="shared" si="1"/>
        <v>34846562.265000001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299</v>
      </c>
      <c r="BC52" s="27">
        <v>860131.196</v>
      </c>
      <c r="BD52" s="27">
        <v>16584160.970000001</v>
      </c>
      <c r="BE52" s="27">
        <v>1346807.3790000002</v>
      </c>
      <c r="BF52" s="27">
        <v>21656368.120000001</v>
      </c>
      <c r="BG52" s="7">
        <f t="shared" si="10"/>
        <v>16584160.970000001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183</v>
      </c>
      <c r="BS52" s="27">
        <v>1052081.7789999996</v>
      </c>
      <c r="BT52" s="27">
        <v>37913176.842999995</v>
      </c>
      <c r="BU52" s="27">
        <v>176569.644</v>
      </c>
      <c r="BV52" s="27">
        <v>20745145.613000005</v>
      </c>
      <c r="BW52" s="27">
        <f t="shared" si="14"/>
        <v>37913176.842999995</v>
      </c>
      <c r="CH52" s="27">
        <f t="shared" si="15"/>
        <v>42</v>
      </c>
      <c r="CI52" s="33" t="s">
        <v>232</v>
      </c>
      <c r="CJ52" s="27">
        <v>4656231.6119999997</v>
      </c>
      <c r="CK52" s="27">
        <v>97059818.824000001</v>
      </c>
      <c r="CL52" s="27">
        <v>3830573.9220000003</v>
      </c>
      <c r="CM52" s="27">
        <v>78967351.002000004</v>
      </c>
      <c r="CN52" s="7">
        <f t="shared" si="16"/>
        <v>97059818.824000001</v>
      </c>
      <c r="CQ52">
        <f t="shared" si="31"/>
        <v>42</v>
      </c>
      <c r="CR52" s="33" t="s">
        <v>249</v>
      </c>
      <c r="CS52" s="27">
        <v>76868892.734000012</v>
      </c>
      <c r="CT52" s="27">
        <v>557985880.70600009</v>
      </c>
      <c r="CU52" s="27">
        <v>71786660.932000026</v>
      </c>
      <c r="CV52" s="27">
        <v>523013248.0259999</v>
      </c>
      <c r="CW52" s="7">
        <f t="shared" si="35"/>
        <v>557985880.70600009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293</v>
      </c>
      <c r="EG52" s="27">
        <v>4091097.22</v>
      </c>
      <c r="EH52" s="27">
        <v>324696667.472</v>
      </c>
      <c r="EI52" s="27">
        <v>4612127.7230000002</v>
      </c>
      <c r="EJ52" s="27">
        <v>346497232.86699998</v>
      </c>
      <c r="EK52" s="7">
        <f t="shared" si="34"/>
        <v>324696667.472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180</v>
      </c>
      <c r="EW52" s="27">
        <v>10554326.012</v>
      </c>
      <c r="EX52" s="27">
        <v>764019284.7930001</v>
      </c>
      <c r="EY52" s="27">
        <v>4922476.7030000007</v>
      </c>
      <c r="EZ52" s="27">
        <v>383119310.93700004</v>
      </c>
      <c r="FA52" s="7">
        <f t="shared" si="27"/>
        <v>764019284.7930001</v>
      </c>
    </row>
    <row r="53" spans="5:157" ht="15.75" x14ac:dyDescent="0.25">
      <c r="E53">
        <f t="shared" si="0"/>
        <v>43</v>
      </c>
      <c r="F53" s="33" t="s">
        <v>225</v>
      </c>
      <c r="G53" s="27">
        <v>756430.3</v>
      </c>
      <c r="H53" s="27">
        <v>4873810.66</v>
      </c>
      <c r="I53" s="27">
        <v>626639.50000000012</v>
      </c>
      <c r="J53" s="27">
        <v>5945676.5700000003</v>
      </c>
      <c r="K53" s="7">
        <f t="shared" si="28"/>
        <v>4873810.66</v>
      </c>
      <c r="M53">
        <f t="shared" si="29"/>
        <v>43</v>
      </c>
      <c r="N53" s="33" t="s">
        <v>166</v>
      </c>
      <c r="O53" s="27">
        <v>350790.473</v>
      </c>
      <c r="P53" s="27">
        <v>33443560.02</v>
      </c>
      <c r="Q53" s="27">
        <v>328043.77299999993</v>
      </c>
      <c r="R53" s="27">
        <v>32060716.780000001</v>
      </c>
      <c r="S53" s="7">
        <f t="shared" si="1"/>
        <v>33443560.02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309</v>
      </c>
      <c r="BC53" s="27">
        <v>1657.4850000000008</v>
      </c>
      <c r="BD53" s="27">
        <v>14034670.019999994</v>
      </c>
      <c r="BE53" s="27">
        <v>7062.2650000000003</v>
      </c>
      <c r="BF53" s="27">
        <v>9072265.318</v>
      </c>
      <c r="BG53" s="7">
        <f t="shared" si="10"/>
        <v>14034670.019999994</v>
      </c>
      <c r="BI53" t="str">
        <f t="shared" si="11"/>
        <v/>
      </c>
      <c r="BO53" s="27" t="str">
        <f t="shared" si="12"/>
        <v/>
      </c>
      <c r="BQ53" s="27">
        <f t="shared" si="13"/>
        <v>44</v>
      </c>
      <c r="BR53" s="33" t="s">
        <v>330</v>
      </c>
      <c r="BS53" s="27">
        <v>8882.6290000000026</v>
      </c>
      <c r="BT53" s="27">
        <v>37885317.822000004</v>
      </c>
      <c r="BU53" s="27">
        <v>15843.130000000001</v>
      </c>
      <c r="BV53" s="27">
        <v>33124171.729000006</v>
      </c>
      <c r="BW53" s="27">
        <f t="shared" si="14"/>
        <v>37885317.822000004</v>
      </c>
      <c r="CH53" s="27">
        <f t="shared" si="15"/>
        <v>43</v>
      </c>
      <c r="CI53" s="33" t="s">
        <v>20</v>
      </c>
      <c r="CJ53" s="27">
        <v>376107.66099999996</v>
      </c>
      <c r="CK53" s="27">
        <v>57398554.210000001</v>
      </c>
      <c r="CL53" s="27">
        <v>173361.80000000002</v>
      </c>
      <c r="CM53" s="27">
        <v>19185787</v>
      </c>
      <c r="CN53" s="7">
        <f t="shared" si="16"/>
        <v>57398554.210000001</v>
      </c>
      <c r="CQ53">
        <f t="shared" si="31"/>
        <v>43</v>
      </c>
      <c r="CR53" s="33" t="s">
        <v>200</v>
      </c>
      <c r="CS53" s="27">
        <v>84202781.323999986</v>
      </c>
      <c r="CT53" s="27">
        <v>531929441.53399998</v>
      </c>
      <c r="CU53" s="27">
        <v>48683968.040999994</v>
      </c>
      <c r="CV53" s="27">
        <v>386077861.56999999</v>
      </c>
      <c r="CW53" s="7">
        <f t="shared" si="35"/>
        <v>531929441.53399998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318</v>
      </c>
      <c r="EG53" s="27">
        <v>6244985.526999996</v>
      </c>
      <c r="EH53" s="27">
        <v>324394071.39499992</v>
      </c>
      <c r="EI53" s="27">
        <v>6163325.9770000027</v>
      </c>
      <c r="EJ53" s="27">
        <v>371506168.47399998</v>
      </c>
      <c r="EK53" s="7">
        <f t="shared" si="34"/>
        <v>324394071.39499992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202</v>
      </c>
      <c r="EW53" s="27">
        <v>6114304.7669999991</v>
      </c>
      <c r="EX53" s="27">
        <v>663340256.37199998</v>
      </c>
      <c r="EY53" s="27">
        <v>3156442.7960000001</v>
      </c>
      <c r="EZ53" s="27">
        <v>829589451.25699997</v>
      </c>
      <c r="FA53" s="7">
        <f t="shared" si="27"/>
        <v>663340256.37199998</v>
      </c>
    </row>
    <row r="54" spans="5:157" ht="15.75" x14ac:dyDescent="0.25">
      <c r="E54">
        <f t="shared" si="0"/>
        <v>44</v>
      </c>
      <c r="F54" s="33" t="s">
        <v>149</v>
      </c>
      <c r="G54" s="27">
        <v>1038898</v>
      </c>
      <c r="H54" s="27">
        <v>4464609</v>
      </c>
      <c r="I54" s="27">
        <v>372999</v>
      </c>
      <c r="J54" s="27">
        <v>1607990.811</v>
      </c>
      <c r="K54" s="7">
        <f t="shared" si="28"/>
        <v>4464609</v>
      </c>
      <c r="M54">
        <f t="shared" si="29"/>
        <v>44</v>
      </c>
      <c r="N54" s="33" t="s">
        <v>169</v>
      </c>
      <c r="O54" s="27">
        <v>785993.52000000014</v>
      </c>
      <c r="P54" s="27">
        <v>31226940.068</v>
      </c>
      <c r="Q54" s="27">
        <v>949243.40899999999</v>
      </c>
      <c r="R54" s="27">
        <v>36707295.754999995</v>
      </c>
      <c r="S54" s="7">
        <f t="shared" si="1"/>
        <v>31226940.068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297</v>
      </c>
      <c r="BC54" s="27">
        <v>20296.427000000003</v>
      </c>
      <c r="BD54" s="27">
        <v>11010268.445</v>
      </c>
      <c r="BE54" s="27">
        <v>3196.3799999999997</v>
      </c>
      <c r="BF54" s="27">
        <v>394457</v>
      </c>
      <c r="BG54" s="7">
        <f t="shared" si="10"/>
        <v>11010268.445</v>
      </c>
      <c r="BI54" t="str">
        <f t="shared" si="11"/>
        <v/>
      </c>
      <c r="BO54" s="27" t="str">
        <f t="shared" si="12"/>
        <v/>
      </c>
      <c r="BQ54" s="27" t="str">
        <f t="shared" si="13"/>
        <v/>
      </c>
      <c r="BR54" s="33" t="s">
        <v>113</v>
      </c>
      <c r="BS54" s="27">
        <v>114471.32899999997</v>
      </c>
      <c r="BT54" s="27">
        <v>26283209.470000003</v>
      </c>
      <c r="BU54" s="27">
        <v>97179.980000000025</v>
      </c>
      <c r="BV54" s="27">
        <v>18017728.011999998</v>
      </c>
      <c r="BW54" s="27" t="str">
        <f t="shared" si="14"/>
        <v/>
      </c>
      <c r="CH54" s="27">
        <f t="shared" si="15"/>
        <v>44</v>
      </c>
      <c r="CI54" s="33" t="s">
        <v>230</v>
      </c>
      <c r="CJ54" s="27">
        <v>1003691.6349999994</v>
      </c>
      <c r="CK54" s="27">
        <v>45706943.636</v>
      </c>
      <c r="CL54" s="27">
        <v>767411.97699999984</v>
      </c>
      <c r="CM54" s="27">
        <v>36901747.011000007</v>
      </c>
      <c r="CN54" s="7">
        <f t="shared" si="16"/>
        <v>45706943.636</v>
      </c>
      <c r="CQ54">
        <f t="shared" si="31"/>
        <v>44</v>
      </c>
      <c r="CR54" s="33" t="s">
        <v>269</v>
      </c>
      <c r="CS54" s="27">
        <v>4945361.5389999989</v>
      </c>
      <c r="CT54" s="27">
        <v>524610608.26200002</v>
      </c>
      <c r="CU54" s="27">
        <v>5253712.4370000018</v>
      </c>
      <c r="CV54" s="27">
        <v>535237455.16900015</v>
      </c>
      <c r="CW54" s="7">
        <f t="shared" si="35"/>
        <v>524610608.26200002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312</v>
      </c>
      <c r="EG54" s="27">
        <v>15897015.484999994</v>
      </c>
      <c r="EH54" s="27">
        <v>283510226.58799988</v>
      </c>
      <c r="EI54" s="27">
        <v>10906806.332000002</v>
      </c>
      <c r="EJ54" s="27">
        <v>208985053.25799999</v>
      </c>
      <c r="EK54" s="7">
        <f t="shared" si="34"/>
        <v>283510226.58799988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348</v>
      </c>
      <c r="EW54" s="27">
        <v>66183674.180000022</v>
      </c>
      <c r="EX54" s="27">
        <v>612413393.40100002</v>
      </c>
      <c r="EY54" s="27">
        <v>8779332.2279999964</v>
      </c>
      <c r="EZ54" s="27">
        <v>97291305.001000002</v>
      </c>
      <c r="FA54" s="7">
        <f t="shared" si="27"/>
        <v>612413393.40100002</v>
      </c>
    </row>
    <row r="55" spans="5:157" ht="15.75" x14ac:dyDescent="0.25">
      <c r="E55">
        <f t="shared" si="0"/>
        <v>45</v>
      </c>
      <c r="F55" s="33" t="s">
        <v>232</v>
      </c>
      <c r="G55" s="27">
        <v>30549.241999999991</v>
      </c>
      <c r="H55" s="27">
        <v>3484084.1690000002</v>
      </c>
      <c r="I55" s="27">
        <v>53149.181000000055</v>
      </c>
      <c r="J55" s="27">
        <v>3222611.6069999994</v>
      </c>
      <c r="K55" s="7">
        <f t="shared" si="28"/>
        <v>3484084.1690000002</v>
      </c>
      <c r="M55">
        <f t="shared" si="29"/>
        <v>45</v>
      </c>
      <c r="N55" s="33" t="s">
        <v>167</v>
      </c>
      <c r="O55" s="27">
        <v>3387410.9729999998</v>
      </c>
      <c r="P55" s="27">
        <v>27212875.596999999</v>
      </c>
      <c r="Q55" s="27">
        <v>14910616.469000002</v>
      </c>
      <c r="R55" s="27">
        <v>104996323.464</v>
      </c>
      <c r="S55" s="7">
        <f t="shared" si="1"/>
        <v>27212875.596999999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294</v>
      </c>
      <c r="BC55" s="27">
        <v>18932.605000000003</v>
      </c>
      <c r="BD55" s="27">
        <v>10818121.286000004</v>
      </c>
      <c r="BE55" s="27">
        <v>42413.582000000002</v>
      </c>
      <c r="BF55" s="27">
        <v>7478513.7769999988</v>
      </c>
      <c r="BG55" s="7">
        <f t="shared" si="10"/>
        <v>10818121.286000004</v>
      </c>
      <c r="BI55" t="str">
        <f t="shared" si="11"/>
        <v/>
      </c>
      <c r="BO55" s="27" t="str">
        <f t="shared" si="12"/>
        <v/>
      </c>
      <c r="BQ55" s="27">
        <f t="shared" si="13"/>
        <v>45</v>
      </c>
      <c r="BR55" s="33" t="s">
        <v>197</v>
      </c>
      <c r="BS55" s="27">
        <v>508768.91900000011</v>
      </c>
      <c r="BT55" s="27">
        <v>25472188.200000003</v>
      </c>
      <c r="BU55" s="27">
        <v>421259.07599999983</v>
      </c>
      <c r="BV55" s="27">
        <v>17183334.844999995</v>
      </c>
      <c r="BW55" s="27">
        <f t="shared" si="14"/>
        <v>25472188.200000003</v>
      </c>
      <c r="CH55" s="27">
        <f t="shared" si="15"/>
        <v>45</v>
      </c>
      <c r="CI55" s="33" t="s">
        <v>228</v>
      </c>
      <c r="CJ55" s="27">
        <v>717288.90100000007</v>
      </c>
      <c r="CK55" s="27">
        <v>42889102.133000001</v>
      </c>
      <c r="CL55" s="27">
        <v>716261.47399999993</v>
      </c>
      <c r="CM55" s="27">
        <v>33293821.458999999</v>
      </c>
      <c r="CN55" s="7">
        <f t="shared" si="16"/>
        <v>42889102.133000001</v>
      </c>
      <c r="CQ55">
        <f t="shared" si="31"/>
        <v>45</v>
      </c>
      <c r="CR55" s="33" t="s">
        <v>239</v>
      </c>
      <c r="CS55" s="27">
        <v>1870736.9430000004</v>
      </c>
      <c r="CT55" s="27">
        <v>500176376.95000011</v>
      </c>
      <c r="CU55" s="27">
        <v>1741097.0519999992</v>
      </c>
      <c r="CV55" s="27">
        <v>424753965.67800021</v>
      </c>
      <c r="CW55" s="7">
        <f t="shared" si="35"/>
        <v>500176376.95000011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313</v>
      </c>
      <c r="EG55" s="27">
        <v>1707778.3480000007</v>
      </c>
      <c r="EH55" s="27">
        <v>283194780.71400005</v>
      </c>
      <c r="EI55" s="27">
        <v>381241.42299999984</v>
      </c>
      <c r="EJ55" s="27">
        <v>118099037.59099993</v>
      </c>
      <c r="EK55" s="7">
        <f t="shared" si="34"/>
        <v>283194780.71400005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340</v>
      </c>
      <c r="EW55" s="27">
        <v>10907394.523999993</v>
      </c>
      <c r="EX55" s="27">
        <v>608905164.61599982</v>
      </c>
      <c r="EY55" s="27">
        <v>6347382.9369999981</v>
      </c>
      <c r="EZ55" s="27">
        <v>449739126.50499994</v>
      </c>
      <c r="FA55" s="7">
        <f t="shared" si="27"/>
        <v>608905164.61599982</v>
      </c>
    </row>
    <row r="56" spans="5:157" ht="15.75" x14ac:dyDescent="0.25">
      <c r="E56">
        <f t="shared" si="0"/>
        <v>46</v>
      </c>
      <c r="F56" s="33" t="s">
        <v>227</v>
      </c>
      <c r="G56" s="27">
        <v>221430.76999999993</v>
      </c>
      <c r="H56" s="27">
        <v>2496219.1619999995</v>
      </c>
      <c r="I56" s="27">
        <v>232303.99000000002</v>
      </c>
      <c r="J56" s="27">
        <v>3242514.152999999</v>
      </c>
      <c r="K56" s="7">
        <f t="shared" si="28"/>
        <v>2496219.1619999995</v>
      </c>
      <c r="M56">
        <f t="shared" si="29"/>
        <v>46</v>
      </c>
      <c r="N56" s="33" t="s">
        <v>262</v>
      </c>
      <c r="O56" s="27">
        <v>1011889.7</v>
      </c>
      <c r="P56" s="27">
        <v>23431916.947999999</v>
      </c>
      <c r="Q56" s="27">
        <v>1468491</v>
      </c>
      <c r="R56" s="27">
        <v>40585286.570999995</v>
      </c>
      <c r="S56" s="7">
        <f t="shared" si="1"/>
        <v>23431916.947999999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205</v>
      </c>
      <c r="BC56" s="27">
        <v>148779.15599999999</v>
      </c>
      <c r="BD56" s="27">
        <v>8820900.3049999978</v>
      </c>
      <c r="BE56" s="27">
        <v>130971.23299999998</v>
      </c>
      <c r="BF56" s="27">
        <v>9066744.8679999989</v>
      </c>
      <c r="BG56" s="7">
        <f t="shared" si="10"/>
        <v>8820900.3049999978</v>
      </c>
      <c r="BI56" t="str">
        <f t="shared" si="11"/>
        <v/>
      </c>
      <c r="BO56" s="27" t="str">
        <f t="shared" si="12"/>
        <v/>
      </c>
      <c r="BQ56" s="27">
        <f t="shared" si="13"/>
        <v>46</v>
      </c>
      <c r="BR56" s="33" t="s">
        <v>184</v>
      </c>
      <c r="BS56" s="27">
        <v>193211.74299999999</v>
      </c>
      <c r="BT56" s="27">
        <v>24178417.050000004</v>
      </c>
      <c r="BU56" s="27">
        <v>223298.71000000002</v>
      </c>
      <c r="BV56" s="27">
        <v>25367406.223999999</v>
      </c>
      <c r="BW56" s="27">
        <f t="shared" si="14"/>
        <v>24178417.050000004</v>
      </c>
      <c r="CH56" s="27">
        <f t="shared" si="15"/>
        <v>46</v>
      </c>
      <c r="CI56" s="33" t="s">
        <v>229</v>
      </c>
      <c r="CJ56" s="27">
        <v>5604245.862999998</v>
      </c>
      <c r="CK56" s="27">
        <v>42526169.907000005</v>
      </c>
      <c r="CL56" s="27">
        <v>7747283.5200000014</v>
      </c>
      <c r="CM56" s="27">
        <v>60652718.316000007</v>
      </c>
      <c r="CN56" s="7">
        <f t="shared" si="16"/>
        <v>42526169.907000005</v>
      </c>
      <c r="CQ56">
        <f t="shared" si="31"/>
        <v>46</v>
      </c>
      <c r="CR56" s="33" t="s">
        <v>278</v>
      </c>
      <c r="CS56" s="27">
        <v>14477722.687999999</v>
      </c>
      <c r="CT56" s="27">
        <v>465031793.24799997</v>
      </c>
      <c r="CU56" s="27">
        <v>14153139.075000003</v>
      </c>
      <c r="CV56" s="27">
        <v>448412520.79000002</v>
      </c>
      <c r="CW56" s="7">
        <f t="shared" si="35"/>
        <v>465031793.24799997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301</v>
      </c>
      <c r="EG56" s="27">
        <v>3392430.4429999995</v>
      </c>
      <c r="EH56" s="27">
        <v>271813935.30599999</v>
      </c>
      <c r="EI56" s="27">
        <v>3647263.4790000026</v>
      </c>
      <c r="EJ56" s="27">
        <v>291519855.87600005</v>
      </c>
      <c r="EK56" s="7">
        <f t="shared" si="34"/>
        <v>271813935.30599999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343</v>
      </c>
      <c r="EW56" s="27">
        <v>999379.84300000011</v>
      </c>
      <c r="EX56" s="27">
        <v>504988868.10100001</v>
      </c>
      <c r="EY56" s="27">
        <v>847375.55399999954</v>
      </c>
      <c r="EZ56" s="27">
        <v>614265979.82099986</v>
      </c>
      <c r="FA56" s="7">
        <f t="shared" si="27"/>
        <v>504988868.10100001</v>
      </c>
    </row>
    <row r="57" spans="5:157" ht="15.75" x14ac:dyDescent="0.25">
      <c r="E57">
        <f t="shared" si="0"/>
        <v>47</v>
      </c>
      <c r="F57" s="33" t="s">
        <v>229</v>
      </c>
      <c r="G57" s="27">
        <v>234195.9</v>
      </c>
      <c r="H57" s="27">
        <v>1306344.48</v>
      </c>
      <c r="I57" s="27">
        <v>50187.24</v>
      </c>
      <c r="J57" s="27">
        <v>808924.5199999999</v>
      </c>
      <c r="K57" s="7">
        <f t="shared" si="28"/>
        <v>1306344.48</v>
      </c>
      <c r="M57">
        <f t="shared" si="29"/>
        <v>47</v>
      </c>
      <c r="N57" s="33" t="s">
        <v>164</v>
      </c>
      <c r="O57" s="27">
        <v>244009.92999999991</v>
      </c>
      <c r="P57" s="27">
        <v>22774230.981999997</v>
      </c>
      <c r="Q57" s="27">
        <v>284632.484</v>
      </c>
      <c r="R57" s="27">
        <v>28644678.061999999</v>
      </c>
      <c r="S57" s="7">
        <f t="shared" si="1"/>
        <v>22774230.981999997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319</v>
      </c>
      <c r="BC57" s="27">
        <v>35690</v>
      </c>
      <c r="BD57" s="27">
        <v>6146694</v>
      </c>
      <c r="BE57" s="27">
        <v>34613</v>
      </c>
      <c r="BF57" s="27">
        <v>6468034</v>
      </c>
      <c r="BG57" s="7">
        <f t="shared" si="10"/>
        <v>6146694</v>
      </c>
      <c r="BI57" t="str">
        <f t="shared" si="11"/>
        <v/>
      </c>
      <c r="BO57" s="27" t="str">
        <f t="shared" si="12"/>
        <v/>
      </c>
      <c r="BQ57" s="27">
        <f t="shared" si="13"/>
        <v>47</v>
      </c>
      <c r="BR57" s="33" t="s">
        <v>182</v>
      </c>
      <c r="BS57" s="27">
        <v>577076.91999999993</v>
      </c>
      <c r="BT57" s="27">
        <v>23299856.859999999</v>
      </c>
      <c r="BU57" s="27">
        <v>1068013</v>
      </c>
      <c r="BV57" s="27">
        <v>48972550.870000005</v>
      </c>
      <c r="BW57" s="27">
        <f t="shared" si="14"/>
        <v>23299856.859999999</v>
      </c>
      <c r="CH57" s="27">
        <f t="shared" si="15"/>
        <v>47</v>
      </c>
      <c r="CI57" s="33" t="s">
        <v>234</v>
      </c>
      <c r="CJ57" s="27">
        <v>89737.49</v>
      </c>
      <c r="CK57" s="27">
        <v>35587884</v>
      </c>
      <c r="CL57" s="27">
        <v>42490.380000000005</v>
      </c>
      <c r="CM57" s="27">
        <v>19974798</v>
      </c>
      <c r="CN57" s="7">
        <f t="shared" si="16"/>
        <v>35587884</v>
      </c>
      <c r="CQ57">
        <f t="shared" si="31"/>
        <v>47</v>
      </c>
      <c r="CR57" s="33" t="s">
        <v>275</v>
      </c>
      <c r="CS57" s="27">
        <v>3267924.3189999987</v>
      </c>
      <c r="CT57" s="27">
        <v>436270766.79600018</v>
      </c>
      <c r="CU57" s="27">
        <v>3058958.2669999995</v>
      </c>
      <c r="CV57" s="27">
        <v>414898858.98499995</v>
      </c>
      <c r="CW57" s="7">
        <f t="shared" si="35"/>
        <v>436270766.79600018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300</v>
      </c>
      <c r="EG57" s="27">
        <v>113775.155</v>
      </c>
      <c r="EH57" s="27">
        <v>224118483.24300006</v>
      </c>
      <c r="EI57" s="27">
        <v>107548.53100000002</v>
      </c>
      <c r="EJ57" s="27">
        <v>180336122.17599997</v>
      </c>
      <c r="EK57" s="7">
        <f t="shared" si="34"/>
        <v>224118483.24300006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346</v>
      </c>
      <c r="EW57" s="27">
        <v>2678188.7759999982</v>
      </c>
      <c r="EX57" s="27">
        <v>502029126.13700002</v>
      </c>
      <c r="EY57" s="27">
        <v>2635816.4510000008</v>
      </c>
      <c r="EZ57" s="27">
        <v>548369479.18400013</v>
      </c>
      <c r="FA57" s="7">
        <f t="shared" si="27"/>
        <v>502029126.13700002</v>
      </c>
    </row>
    <row r="58" spans="5:157" ht="15.75" x14ac:dyDescent="0.25">
      <c r="E58">
        <f t="shared" si="0"/>
        <v>48</v>
      </c>
      <c r="F58" s="33" t="s">
        <v>195</v>
      </c>
      <c r="G58" s="27">
        <v>23153.4</v>
      </c>
      <c r="H58" s="27">
        <v>675497.49100000004</v>
      </c>
      <c r="I58" s="27">
        <v>1648560.45</v>
      </c>
      <c r="J58" s="27">
        <v>15127230.124</v>
      </c>
      <c r="K58" s="7">
        <f t="shared" si="28"/>
        <v>675497.49100000004</v>
      </c>
      <c r="M58">
        <f t="shared" si="29"/>
        <v>48</v>
      </c>
      <c r="N58" s="33" t="s">
        <v>246</v>
      </c>
      <c r="O58" s="27">
        <v>657876.9439999999</v>
      </c>
      <c r="P58" s="27">
        <v>17495748.696999997</v>
      </c>
      <c r="Q58" s="27">
        <v>470545.73100000003</v>
      </c>
      <c r="R58" s="27">
        <v>11521803.004000001</v>
      </c>
      <c r="S58" s="7">
        <f t="shared" si="1"/>
        <v>17495748.696999997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315</v>
      </c>
      <c r="BC58" s="27">
        <v>169630.3</v>
      </c>
      <c r="BD58" s="27">
        <v>3536618.15</v>
      </c>
      <c r="BE58" s="27">
        <v>65069.83</v>
      </c>
      <c r="BF58" s="27">
        <v>6108854.1200000001</v>
      </c>
      <c r="BG58" s="7">
        <f t="shared" si="10"/>
        <v>3536618.15</v>
      </c>
      <c r="BI58" t="str">
        <f t="shared" si="11"/>
        <v/>
      </c>
      <c r="BO58" s="27" t="str">
        <f t="shared" si="12"/>
        <v/>
      </c>
      <c r="BQ58" s="27">
        <f t="shared" si="13"/>
        <v>48</v>
      </c>
      <c r="BR58" s="33" t="s">
        <v>341</v>
      </c>
      <c r="BS58" s="27">
        <v>297450</v>
      </c>
      <c r="BT58" s="27">
        <v>22345134</v>
      </c>
      <c r="BU58" s="27">
        <v>159749</v>
      </c>
      <c r="BV58" s="27">
        <v>10014932.647</v>
      </c>
      <c r="BW58" s="27">
        <f t="shared" si="14"/>
        <v>22345134</v>
      </c>
      <c r="CH58" s="27">
        <f t="shared" si="15"/>
        <v>48</v>
      </c>
      <c r="CI58" s="33" t="s">
        <v>145</v>
      </c>
      <c r="CJ58" s="27">
        <v>1434223.7820000001</v>
      </c>
      <c r="CK58" s="27">
        <v>11388097.700999999</v>
      </c>
      <c r="CL58" s="27">
        <v>812587.49100000015</v>
      </c>
      <c r="CM58" s="27">
        <v>6697284.2010000004</v>
      </c>
      <c r="CN58" s="7">
        <f t="shared" si="16"/>
        <v>11388097.700999999</v>
      </c>
      <c r="CQ58">
        <f t="shared" si="31"/>
        <v>48</v>
      </c>
      <c r="CR58" s="33" t="s">
        <v>267</v>
      </c>
      <c r="CS58" s="27">
        <v>436416.77200000006</v>
      </c>
      <c r="CT58" s="27">
        <v>423209293.31599975</v>
      </c>
      <c r="CU58" s="27">
        <v>329521.99800000031</v>
      </c>
      <c r="CV58" s="27">
        <v>382959920.83999997</v>
      </c>
      <c r="CW58" s="7">
        <f t="shared" si="35"/>
        <v>423209293.31599975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298</v>
      </c>
      <c r="EG58" s="27">
        <v>1308147.7950000011</v>
      </c>
      <c r="EH58" s="27">
        <v>168883948.97799993</v>
      </c>
      <c r="EI58" s="27">
        <v>1502569.3450000007</v>
      </c>
      <c r="EJ58" s="27">
        <v>184367996.39399996</v>
      </c>
      <c r="EK58" s="7">
        <f t="shared" si="34"/>
        <v>168883948.97799993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354</v>
      </c>
      <c r="EW58" s="27">
        <v>2787117.0059999996</v>
      </c>
      <c r="EX58" s="27">
        <v>385467391.31199992</v>
      </c>
      <c r="EY58" s="27">
        <v>2678227.1900000037</v>
      </c>
      <c r="EZ58" s="27">
        <v>389552755.20099998</v>
      </c>
      <c r="FA58" s="7">
        <f t="shared" si="27"/>
        <v>385467391.31199992</v>
      </c>
    </row>
    <row r="59" spans="5:157" ht="15.75" x14ac:dyDescent="0.25">
      <c r="E59">
        <f t="shared" si="0"/>
        <v>49</v>
      </c>
      <c r="F59" s="33" t="s">
        <v>228</v>
      </c>
      <c r="G59" s="27">
        <v>55772.5</v>
      </c>
      <c r="H59" s="27">
        <v>551312.61899999995</v>
      </c>
      <c r="I59" s="27">
        <v>58441.159</v>
      </c>
      <c r="J59" s="27">
        <v>723971.05499999993</v>
      </c>
      <c r="K59" s="7">
        <f t="shared" si="28"/>
        <v>551312.61899999995</v>
      </c>
      <c r="M59">
        <f t="shared" si="29"/>
        <v>49</v>
      </c>
      <c r="N59" s="33" t="s">
        <v>260</v>
      </c>
      <c r="O59" s="27">
        <v>186192.68</v>
      </c>
      <c r="P59" s="27">
        <v>13703780.600000001</v>
      </c>
      <c r="Q59" s="27">
        <v>722930.24</v>
      </c>
      <c r="R59" s="27">
        <v>17567667</v>
      </c>
      <c r="S59" s="7">
        <f t="shared" si="1"/>
        <v>13703780.600000001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324</v>
      </c>
      <c r="BC59" s="27">
        <v>4716.29</v>
      </c>
      <c r="BD59" s="27">
        <v>2871286.49</v>
      </c>
      <c r="BE59" s="27">
        <v>619</v>
      </c>
      <c r="BF59" s="27">
        <v>273972.48800000001</v>
      </c>
      <c r="BG59" s="7">
        <f t="shared" si="10"/>
        <v>2871286.49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177</v>
      </c>
      <c r="BS59" s="27">
        <v>280456.69799999997</v>
      </c>
      <c r="BT59" s="27">
        <v>21901323.828000002</v>
      </c>
      <c r="BU59" s="27">
        <v>169731.24500000002</v>
      </c>
      <c r="BV59" s="27">
        <v>23770970.164999999</v>
      </c>
      <c r="BW59" s="27">
        <f t="shared" si="14"/>
        <v>21901323.828000002</v>
      </c>
      <c r="CH59" s="27">
        <f t="shared" si="15"/>
        <v>49</v>
      </c>
      <c r="CI59" s="33" t="s">
        <v>461</v>
      </c>
      <c r="CJ59" s="27">
        <v>861747.1</v>
      </c>
      <c r="CK59" s="27">
        <v>9989256.5</v>
      </c>
      <c r="CL59" s="27">
        <v>792735.5</v>
      </c>
      <c r="CM59" s="27">
        <v>10968675</v>
      </c>
      <c r="CN59" s="7">
        <f t="shared" si="16"/>
        <v>9989256.5</v>
      </c>
      <c r="CQ59">
        <f t="shared" si="31"/>
        <v>49</v>
      </c>
      <c r="CR59" s="33" t="s">
        <v>245</v>
      </c>
      <c r="CS59" s="27">
        <v>3646805.6279999991</v>
      </c>
      <c r="CT59" s="27">
        <v>370250976.44799984</v>
      </c>
      <c r="CU59" s="27">
        <v>3656290.6150000026</v>
      </c>
      <c r="CV59" s="27">
        <v>358609083.1139999</v>
      </c>
      <c r="CW59" s="7">
        <f t="shared" si="35"/>
        <v>370250976.44799984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302</v>
      </c>
      <c r="EG59" s="27">
        <v>1557558.9369999992</v>
      </c>
      <c r="EH59" s="27">
        <v>118931958.90100001</v>
      </c>
      <c r="EI59" s="27">
        <v>1339548.5300000003</v>
      </c>
      <c r="EJ59" s="27">
        <v>111836942.92399997</v>
      </c>
      <c r="EK59" s="7">
        <f t="shared" si="34"/>
        <v>118931958.90100001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140</v>
      </c>
      <c r="EW59" s="27">
        <v>5698604.425999999</v>
      </c>
      <c r="EX59" s="27">
        <v>373304574.78499997</v>
      </c>
      <c r="EY59" s="27">
        <v>17588850.455000013</v>
      </c>
      <c r="EZ59" s="27">
        <v>665315461.62699986</v>
      </c>
      <c r="FA59" s="7">
        <f t="shared" si="27"/>
        <v>373304574.78499997</v>
      </c>
    </row>
    <row r="60" spans="5:157" ht="15.75" x14ac:dyDescent="0.25">
      <c r="E60">
        <f t="shared" si="0"/>
        <v>50</v>
      </c>
      <c r="F60" s="33" t="s">
        <v>191</v>
      </c>
      <c r="G60" s="27">
        <v>11927</v>
      </c>
      <c r="H60" s="27">
        <v>155356.34</v>
      </c>
      <c r="I60" s="27">
        <v>32</v>
      </c>
      <c r="J60" s="27">
        <v>3452.2099999999996</v>
      </c>
      <c r="K60" s="7">
        <f t="shared" si="28"/>
        <v>155356.34</v>
      </c>
      <c r="M60">
        <f t="shared" si="29"/>
        <v>50</v>
      </c>
      <c r="N60" s="33" t="s">
        <v>172</v>
      </c>
      <c r="O60" s="27">
        <v>150788.16800000001</v>
      </c>
      <c r="P60" s="27">
        <v>12872368.361</v>
      </c>
      <c r="Q60" s="27">
        <v>89158.390000000029</v>
      </c>
      <c r="R60" s="27">
        <v>7994735.1730000004</v>
      </c>
      <c r="S60" s="7">
        <f t="shared" si="1"/>
        <v>12872368.361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301</v>
      </c>
      <c r="BC60" s="27">
        <v>8029.599000000002</v>
      </c>
      <c r="BD60" s="27">
        <v>2700836.2529999996</v>
      </c>
      <c r="BE60" s="27">
        <v>6449.8069999999989</v>
      </c>
      <c r="BF60" s="27">
        <v>2027125.5809999998</v>
      </c>
      <c r="BG60" s="7">
        <f t="shared" si="10"/>
        <v>2700836.2529999996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336</v>
      </c>
      <c r="BS60" s="27">
        <v>267017.38400000008</v>
      </c>
      <c r="BT60" s="27">
        <v>19045378.732999995</v>
      </c>
      <c r="BU60" s="27">
        <v>184416.18500000003</v>
      </c>
      <c r="BV60" s="27">
        <v>19341020.573000006</v>
      </c>
      <c r="BW60" s="27">
        <f t="shared" si="14"/>
        <v>19045378.732999995</v>
      </c>
      <c r="CH60" s="27">
        <f t="shared" si="15"/>
        <v>50</v>
      </c>
      <c r="CI60" s="33" t="s">
        <v>233</v>
      </c>
      <c r="CJ60" s="27">
        <v>360950.13999999996</v>
      </c>
      <c r="CK60" s="27">
        <v>2562521.2000000002</v>
      </c>
      <c r="CL60" s="27">
        <v>112824.95000000001</v>
      </c>
      <c r="CM60" s="27">
        <v>800328.10499999998</v>
      </c>
      <c r="CN60" s="7">
        <f t="shared" si="16"/>
        <v>2562521.2000000002</v>
      </c>
      <c r="CQ60">
        <f t="shared" si="31"/>
        <v>50</v>
      </c>
      <c r="CR60" s="33" t="s">
        <v>246</v>
      </c>
      <c r="CS60" s="27">
        <v>11649631.636000004</v>
      </c>
      <c r="CT60" s="27">
        <v>361351737.50299984</v>
      </c>
      <c r="CU60" s="27">
        <v>9009058.1299999971</v>
      </c>
      <c r="CV60" s="27">
        <v>323573952.861</v>
      </c>
      <c r="CW60" s="7">
        <f t="shared" si="35"/>
        <v>361351737.50299984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324</v>
      </c>
      <c r="EG60" s="27">
        <v>351850.76000000013</v>
      </c>
      <c r="EH60" s="27">
        <v>94708376</v>
      </c>
      <c r="EI60" s="27">
        <v>263570.24999999994</v>
      </c>
      <c r="EJ60" s="27">
        <v>76511741</v>
      </c>
      <c r="EK60" s="7">
        <f t="shared" si="34"/>
        <v>94708376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347</v>
      </c>
      <c r="EW60" s="27">
        <v>5339648.1080000019</v>
      </c>
      <c r="EX60" s="27">
        <v>346884714.7209999</v>
      </c>
      <c r="EY60" s="27">
        <v>5785547.3550000042</v>
      </c>
      <c r="EZ60" s="27">
        <v>415273758.96399987</v>
      </c>
      <c r="FA60" s="7">
        <f t="shared" si="27"/>
        <v>346884714.7209999</v>
      </c>
    </row>
    <row r="61" spans="5:157" ht="15.75" x14ac:dyDescent="0.25">
      <c r="E61">
        <f t="shared" si="0"/>
        <v>51</v>
      </c>
      <c r="F61" s="33" t="s">
        <v>226</v>
      </c>
      <c r="G61" s="27">
        <v>3962.6279999999997</v>
      </c>
      <c r="H61" s="27">
        <v>114781.20999999999</v>
      </c>
      <c r="I61" s="27">
        <v>296302.07</v>
      </c>
      <c r="J61" s="27">
        <v>2416237</v>
      </c>
      <c r="K61" s="7">
        <f t="shared" si="28"/>
        <v>114781.20999999999</v>
      </c>
      <c r="M61">
        <f t="shared" si="29"/>
        <v>51</v>
      </c>
      <c r="N61" s="33" t="s">
        <v>250</v>
      </c>
      <c r="O61" s="27">
        <v>519723.78800000006</v>
      </c>
      <c r="P61" s="27">
        <v>12232886.860000001</v>
      </c>
      <c r="Q61" s="27">
        <v>528302.00100000005</v>
      </c>
      <c r="R61" s="27">
        <v>11989594.339</v>
      </c>
      <c r="S61" s="7">
        <f t="shared" si="1"/>
        <v>12232886.860000001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327</v>
      </c>
      <c r="BC61" s="27">
        <v>160767.147</v>
      </c>
      <c r="BD61" s="27">
        <v>2700402</v>
      </c>
      <c r="BE61" s="27">
        <v>94.6</v>
      </c>
      <c r="BF61" s="27">
        <v>12294</v>
      </c>
      <c r="BG61" s="7">
        <f t="shared" si="10"/>
        <v>2700402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202</v>
      </c>
      <c r="BS61" s="27">
        <v>1350497.0099999998</v>
      </c>
      <c r="BT61" s="27">
        <v>16822356.572999999</v>
      </c>
      <c r="BU61" s="27">
        <v>1906013.84</v>
      </c>
      <c r="BV61" s="27">
        <v>29187437.173999999</v>
      </c>
      <c r="BW61" s="27">
        <f t="shared" si="14"/>
        <v>16822356.572999999</v>
      </c>
      <c r="CH61" s="27">
        <f t="shared" si="15"/>
        <v>51</v>
      </c>
      <c r="CI61" s="33" t="s">
        <v>14</v>
      </c>
      <c r="CJ61" s="27">
        <v>114956</v>
      </c>
      <c r="CK61" s="27">
        <v>1387277</v>
      </c>
      <c r="CL61" s="27">
        <v>847401</v>
      </c>
      <c r="CM61" s="27">
        <v>13645198.5</v>
      </c>
      <c r="CN61" s="7">
        <f t="shared" si="16"/>
        <v>1387277</v>
      </c>
      <c r="CQ61">
        <f t="shared" si="31"/>
        <v>51</v>
      </c>
      <c r="CR61" s="33" t="s">
        <v>254</v>
      </c>
      <c r="CS61" s="27">
        <v>2077392.0819999995</v>
      </c>
      <c r="CT61" s="27">
        <v>358930917.83999997</v>
      </c>
      <c r="CU61" s="27">
        <v>93014.055000000022</v>
      </c>
      <c r="CV61" s="27">
        <v>33355932.696999989</v>
      </c>
      <c r="CW61" s="7">
        <f t="shared" si="35"/>
        <v>358930917.83999997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304</v>
      </c>
      <c r="EG61" s="27">
        <v>1328915.2720000003</v>
      </c>
      <c r="EH61" s="27">
        <v>84281101.594999969</v>
      </c>
      <c r="EI61" s="27">
        <v>950882.97600000002</v>
      </c>
      <c r="EJ61" s="27">
        <v>63630046.250000022</v>
      </c>
      <c r="EK61" s="7">
        <f t="shared" si="34"/>
        <v>84281101.594999969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342</v>
      </c>
      <c r="EW61" s="27">
        <v>4121822.1140000005</v>
      </c>
      <c r="EX61" s="27">
        <v>332067695.52099985</v>
      </c>
      <c r="EY61" s="27">
        <v>3315399.611</v>
      </c>
      <c r="EZ61" s="27">
        <v>294189458.67400002</v>
      </c>
      <c r="FA61" s="7">
        <f t="shared" si="27"/>
        <v>332067695.52099985</v>
      </c>
    </row>
    <row r="62" spans="5:157" ht="15.75" x14ac:dyDescent="0.25">
      <c r="E62">
        <f t="shared" si="0"/>
        <v>52</v>
      </c>
      <c r="F62" s="33" t="s">
        <v>190</v>
      </c>
      <c r="G62" s="27">
        <v>202.64</v>
      </c>
      <c r="H62" s="27">
        <v>1118</v>
      </c>
      <c r="I62" s="27">
        <v>58687.218000000001</v>
      </c>
      <c r="J62" s="27">
        <v>704961</v>
      </c>
      <c r="K62" s="7">
        <f t="shared" si="28"/>
        <v>1118</v>
      </c>
      <c r="M62">
        <f t="shared" si="29"/>
        <v>52</v>
      </c>
      <c r="N62" s="33" t="s">
        <v>269</v>
      </c>
      <c r="O62" s="27">
        <v>40205.842000000004</v>
      </c>
      <c r="P62" s="27">
        <v>11468950.26</v>
      </c>
      <c r="Q62" s="27">
        <v>72498.034000000014</v>
      </c>
      <c r="R62" s="27">
        <v>16041809.593000004</v>
      </c>
      <c r="S62" s="7">
        <f t="shared" si="1"/>
        <v>11468950.26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308</v>
      </c>
      <c r="BC62" s="27">
        <v>96444.9</v>
      </c>
      <c r="BD62" s="27">
        <v>2403733.09</v>
      </c>
      <c r="BE62" s="27"/>
      <c r="BF62" s="27"/>
      <c r="BG62" s="7">
        <f t="shared" si="10"/>
        <v>2403733.09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344</v>
      </c>
      <c r="BS62" s="27">
        <v>190391.41000000003</v>
      </c>
      <c r="BT62" s="27">
        <v>16641910</v>
      </c>
      <c r="BU62" s="27">
        <v>137553.185</v>
      </c>
      <c r="BV62" s="27">
        <v>9631375.3389999997</v>
      </c>
      <c r="BW62" s="27">
        <f t="shared" si="14"/>
        <v>16641910</v>
      </c>
      <c r="CH62" s="27">
        <f t="shared" si="15"/>
        <v>52</v>
      </c>
      <c r="CI62" s="33" t="s">
        <v>13</v>
      </c>
      <c r="CJ62" s="27">
        <v>88029</v>
      </c>
      <c r="CK62" s="27">
        <v>951619</v>
      </c>
      <c r="CL62" s="27">
        <v>38028.06</v>
      </c>
      <c r="CM62" s="27">
        <v>428780.49600000004</v>
      </c>
      <c r="CN62" s="7">
        <f t="shared" si="16"/>
        <v>951619</v>
      </c>
      <c r="CQ62">
        <f t="shared" si="31"/>
        <v>52</v>
      </c>
      <c r="CR62" s="33" t="s">
        <v>65</v>
      </c>
      <c r="CS62" s="27">
        <v>5663041.2120000003</v>
      </c>
      <c r="CT62" s="27">
        <v>307207752.01700008</v>
      </c>
      <c r="CU62" s="27">
        <v>3948889.7249999987</v>
      </c>
      <c r="CV62" s="27">
        <v>292443315.52600002</v>
      </c>
      <c r="CW62" s="7">
        <f t="shared" si="35"/>
        <v>307207752.01700008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303</v>
      </c>
      <c r="EG62" s="27">
        <v>62783.789000000026</v>
      </c>
      <c r="EH62" s="27">
        <v>83843381.273000002</v>
      </c>
      <c r="EI62" s="27">
        <v>69151.218999999997</v>
      </c>
      <c r="EJ62" s="27">
        <v>92949326.349000007</v>
      </c>
      <c r="EK62" s="7">
        <f t="shared" si="34"/>
        <v>83843381.273000002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111</v>
      </c>
      <c r="EW62" s="27">
        <v>423266.31900000013</v>
      </c>
      <c r="EX62" s="27">
        <v>225376262.46599993</v>
      </c>
      <c r="EY62" s="27">
        <v>338704.14000000007</v>
      </c>
      <c r="EZ62" s="27">
        <v>183047435.64700013</v>
      </c>
      <c r="FA62" s="7">
        <f t="shared" si="27"/>
        <v>225376262.46599993</v>
      </c>
    </row>
    <row r="63" spans="5:157" ht="15.75" x14ac:dyDescent="0.25">
      <c r="E63">
        <f t="shared" si="0"/>
        <v>53</v>
      </c>
      <c r="F63" s="33" t="s">
        <v>192</v>
      </c>
      <c r="G63" s="27">
        <v>1</v>
      </c>
      <c r="H63" s="27">
        <v>64</v>
      </c>
      <c r="I63" s="27">
        <v>99995</v>
      </c>
      <c r="J63" s="27">
        <v>804375</v>
      </c>
      <c r="K63" s="7">
        <f>IF(OR(F63="Indéfini",F63="Autres",F63="Autre",F63="Autres produits alimentaires",F63="Total général"),"",IF(F63&lt;&gt;"",H63,""))</f>
        <v>64</v>
      </c>
      <c r="M63">
        <f t="shared" si="29"/>
        <v>53</v>
      </c>
      <c r="N63" s="33" t="s">
        <v>273</v>
      </c>
      <c r="O63" s="27">
        <v>66922.318999999989</v>
      </c>
      <c r="P63" s="27">
        <v>10422900.403999995</v>
      </c>
      <c r="Q63" s="27">
        <v>51239.882999999987</v>
      </c>
      <c r="R63" s="27">
        <v>9456556.6490000002</v>
      </c>
      <c r="S63" s="7">
        <f t="shared" si="1"/>
        <v>10422900.403999995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187</v>
      </c>
      <c r="BC63" s="27">
        <v>23767.803999999996</v>
      </c>
      <c r="BD63" s="27">
        <v>2244799.247</v>
      </c>
      <c r="BE63" s="27">
        <v>26092.98</v>
      </c>
      <c r="BF63" s="27">
        <v>1822659.4910000002</v>
      </c>
      <c r="BG63" s="7">
        <f t="shared" si="10"/>
        <v>2244799.247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201</v>
      </c>
      <c r="BS63" s="27">
        <v>70396.079999999987</v>
      </c>
      <c r="BT63" s="27">
        <v>15530610.810000001</v>
      </c>
      <c r="BU63" s="27">
        <v>192969.13299999997</v>
      </c>
      <c r="BV63" s="27">
        <v>18597557.105999999</v>
      </c>
      <c r="BW63" s="27">
        <f t="shared" si="14"/>
        <v>15530610.810000001</v>
      </c>
      <c r="CH63" s="27">
        <f t="shared" si="15"/>
        <v>53</v>
      </c>
      <c r="CI63" s="33" t="s">
        <v>6</v>
      </c>
      <c r="CJ63" s="27">
        <v>59229.701000000001</v>
      </c>
      <c r="CK63" s="27">
        <v>824313.09100000001</v>
      </c>
      <c r="CL63" s="27">
        <v>59605.599999999999</v>
      </c>
      <c r="CM63" s="27">
        <v>1061008.5120000001</v>
      </c>
      <c r="CN63" s="7">
        <f t="shared" si="16"/>
        <v>824313.09100000001</v>
      </c>
      <c r="CQ63">
        <f t="shared" si="31"/>
        <v>53</v>
      </c>
      <c r="CR63" s="33" t="s">
        <v>273</v>
      </c>
      <c r="CS63" s="27">
        <v>2968011.2679999992</v>
      </c>
      <c r="CT63" s="27">
        <v>274370881.25099987</v>
      </c>
      <c r="CU63" s="27">
        <v>2419524.6690000007</v>
      </c>
      <c r="CV63" s="27">
        <v>235400162.16899994</v>
      </c>
      <c r="CW63" s="7">
        <f t="shared" si="35"/>
        <v>274370881.25099987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296</v>
      </c>
      <c r="EG63" s="27">
        <v>1145966.514</v>
      </c>
      <c r="EH63" s="27">
        <v>72019014.813999996</v>
      </c>
      <c r="EI63" s="27">
        <v>1039332.7479999999</v>
      </c>
      <c r="EJ63" s="27">
        <v>75030051.028000012</v>
      </c>
      <c r="EK63" s="7">
        <f t="shared" si="34"/>
        <v>72019014.813999996</v>
      </c>
      <c r="EM63" t="str">
        <f t="shared" si="24"/>
        <v/>
      </c>
      <c r="ES63" s="27" t="str">
        <f t="shared" si="25"/>
        <v/>
      </c>
      <c r="EU63" s="27">
        <f t="shared" si="26"/>
        <v>54</v>
      </c>
      <c r="EV63" s="33" t="s">
        <v>344</v>
      </c>
      <c r="EW63" s="27">
        <v>2222806.2819999997</v>
      </c>
      <c r="EX63" s="27">
        <v>222734963.49999997</v>
      </c>
      <c r="EY63" s="27">
        <v>1740961.5970000003</v>
      </c>
      <c r="EZ63" s="27">
        <v>167035116.15600002</v>
      </c>
      <c r="FA63" s="7">
        <f t="shared" si="27"/>
        <v>222734963.49999997</v>
      </c>
    </row>
    <row r="64" spans="5:157" ht="15.75" x14ac:dyDescent="0.25">
      <c r="E64" t="str">
        <f t="shared" si="0"/>
        <v/>
      </c>
      <c r="F64" s="26" t="s">
        <v>138</v>
      </c>
      <c r="G64" s="27">
        <v>4035367996.1469994</v>
      </c>
      <c r="H64" s="27">
        <v>74166734498.427017</v>
      </c>
      <c r="I64" s="27">
        <v>3827424800.7569995</v>
      </c>
      <c r="J64" s="27">
        <v>73456975133.706985</v>
      </c>
      <c r="K64" s="7" t="str">
        <f t="shared" si="28"/>
        <v/>
      </c>
      <c r="M64">
        <f t="shared" si="29"/>
        <v>54</v>
      </c>
      <c r="N64" s="33" t="s">
        <v>256</v>
      </c>
      <c r="O64" s="27">
        <v>436524.60000000003</v>
      </c>
      <c r="P64" s="27">
        <v>8484963.5</v>
      </c>
      <c r="Q64" s="27">
        <v>505971.05499999999</v>
      </c>
      <c r="R64" s="27">
        <v>10629829.850000001</v>
      </c>
      <c r="S64" s="7">
        <f t="shared" si="1"/>
        <v>8484963.5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304</v>
      </c>
      <c r="BC64" s="27">
        <v>557.62999999999988</v>
      </c>
      <c r="BD64" s="27">
        <v>1989160.2879999999</v>
      </c>
      <c r="BE64" s="27">
        <v>639.97</v>
      </c>
      <c r="BF64" s="27">
        <v>2650113</v>
      </c>
      <c r="BG64" s="7">
        <f t="shared" si="10"/>
        <v>1989160.2879999999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346</v>
      </c>
      <c r="BS64" s="27">
        <v>35609.076000000001</v>
      </c>
      <c r="BT64" s="27">
        <v>13552142.521</v>
      </c>
      <c r="BU64" s="27">
        <v>101289.52999999998</v>
      </c>
      <c r="BV64" s="27">
        <v>23027150.191</v>
      </c>
      <c r="BW64" s="27">
        <f t="shared" si="14"/>
        <v>13552142.521</v>
      </c>
      <c r="CH64" s="27" t="str">
        <f t="shared" si="15"/>
        <v/>
      </c>
      <c r="CI64" s="26" t="s">
        <v>138</v>
      </c>
      <c r="CJ64" s="27">
        <v>15509986269.525</v>
      </c>
      <c r="CK64" s="27">
        <v>86146899148.393997</v>
      </c>
      <c r="CL64" s="27">
        <v>14751179911.989994</v>
      </c>
      <c r="CM64" s="27">
        <v>82606444590.411011</v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274</v>
      </c>
      <c r="CS64" s="27">
        <v>2351739.7750000004</v>
      </c>
      <c r="CT64" s="27">
        <v>255938649.52599999</v>
      </c>
      <c r="CU64" s="27">
        <v>2191754.0699999994</v>
      </c>
      <c r="CV64" s="27">
        <v>235410516.86700007</v>
      </c>
      <c r="CW64" s="7">
        <f t="shared" si="35"/>
        <v>255938649.52599999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316</v>
      </c>
      <c r="EG64" s="27">
        <v>1337843.8380000005</v>
      </c>
      <c r="EH64" s="27">
        <v>56730128.363999993</v>
      </c>
      <c r="EI64" s="27">
        <v>742676.2710000003</v>
      </c>
      <c r="EJ64" s="27">
        <v>40370211.634000003</v>
      </c>
      <c r="EK64" s="7">
        <f t="shared" si="34"/>
        <v>56730128.363999993</v>
      </c>
      <c r="EM64" t="str">
        <f t="shared" si="24"/>
        <v/>
      </c>
      <c r="ES64" s="27" t="str">
        <f t="shared" si="25"/>
        <v/>
      </c>
      <c r="EU64" s="27">
        <f t="shared" si="26"/>
        <v>55</v>
      </c>
      <c r="EV64" s="33" t="s">
        <v>341</v>
      </c>
      <c r="EW64" s="27">
        <v>3321195.6540000006</v>
      </c>
      <c r="EX64" s="27">
        <v>214941563.71200001</v>
      </c>
      <c r="EY64" s="27">
        <v>2948779.5389999999</v>
      </c>
      <c r="EZ64" s="27">
        <v>204651610.96199995</v>
      </c>
      <c r="FA64" s="7">
        <f t="shared" si="27"/>
        <v>214941563.71200001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278</v>
      </c>
      <c r="O65" s="27">
        <v>222948.65</v>
      </c>
      <c r="P65" s="27">
        <v>7396050</v>
      </c>
      <c r="Q65" s="27">
        <v>270418.61000000004</v>
      </c>
      <c r="R65" s="27">
        <v>9277885</v>
      </c>
      <c r="S65" s="7">
        <f t="shared" si="1"/>
        <v>7396050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317</v>
      </c>
      <c r="BC65" s="27">
        <v>2764.0099999999998</v>
      </c>
      <c r="BD65" s="27">
        <v>1395346.7</v>
      </c>
      <c r="BE65" s="27">
        <v>615.51999999999987</v>
      </c>
      <c r="BF65" s="27">
        <v>403395.9</v>
      </c>
      <c r="BG65" s="7">
        <f t="shared" si="10"/>
        <v>1395346.7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196</v>
      </c>
      <c r="BS65" s="27">
        <v>9497.1990000000023</v>
      </c>
      <c r="BT65" s="27">
        <v>6544550.8710000003</v>
      </c>
      <c r="BU65" s="27">
        <v>15076.163999999999</v>
      </c>
      <c r="BV65" s="27">
        <v>22104364.099000003</v>
      </c>
      <c r="BW65" s="27">
        <f t="shared" si="14"/>
        <v>6544550.8710000003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250</v>
      </c>
      <c r="CS65" s="27">
        <v>7443221.6119999969</v>
      </c>
      <c r="CT65" s="27">
        <v>243704562.95899993</v>
      </c>
      <c r="CU65" s="27">
        <v>6516296.7160000009</v>
      </c>
      <c r="CV65" s="27">
        <v>215574340.70399994</v>
      </c>
      <c r="CW65" s="7">
        <f t="shared" si="35"/>
        <v>243704562.95899993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317</v>
      </c>
      <c r="EG65" s="27">
        <v>1558108.9569999992</v>
      </c>
      <c r="EH65" s="27">
        <v>47269680.175999969</v>
      </c>
      <c r="EI65" s="27">
        <v>1390536.9210000001</v>
      </c>
      <c r="EJ65" s="27">
        <v>45789084.617999986</v>
      </c>
      <c r="EK65" s="7">
        <f t="shared" si="34"/>
        <v>47269680.175999969</v>
      </c>
      <c r="EM65" t="str">
        <f t="shared" si="24"/>
        <v/>
      </c>
      <c r="ES65" s="27" t="str">
        <f t="shared" si="25"/>
        <v/>
      </c>
      <c r="EU65" s="27">
        <f t="shared" si="26"/>
        <v>56</v>
      </c>
      <c r="EV65" s="33" t="s">
        <v>336</v>
      </c>
      <c r="EW65" s="27">
        <v>3948938.0639999975</v>
      </c>
      <c r="EX65" s="27">
        <v>188949919.95299989</v>
      </c>
      <c r="EY65" s="27">
        <v>3575075.8109999984</v>
      </c>
      <c r="EZ65" s="27">
        <v>171921275.72300002</v>
      </c>
      <c r="FA65" s="7">
        <f t="shared" si="27"/>
        <v>188949919.95299989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170</v>
      </c>
      <c r="O66" s="27">
        <v>56844.321000000011</v>
      </c>
      <c r="P66" s="27">
        <v>6905318.074</v>
      </c>
      <c r="Q66" s="27">
        <v>54624.197999999997</v>
      </c>
      <c r="R66" s="27">
        <v>9772946.0040000007</v>
      </c>
      <c r="S66" s="7">
        <f t="shared" si="1"/>
        <v>6905318.074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296</v>
      </c>
      <c r="BC66" s="27">
        <v>23332.954000000002</v>
      </c>
      <c r="BD66" s="27">
        <v>1049890.882</v>
      </c>
      <c r="BE66" s="27">
        <v>14245.091999999999</v>
      </c>
      <c r="BF66" s="27">
        <v>665820.47600000002</v>
      </c>
      <c r="BG66" s="7">
        <f t="shared" si="10"/>
        <v>1049890.882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340</v>
      </c>
      <c r="BS66" s="27">
        <v>83023.315000000002</v>
      </c>
      <c r="BT66" s="27">
        <v>5733005.5109999999</v>
      </c>
      <c r="BU66" s="27">
        <v>37625.86</v>
      </c>
      <c r="BV66" s="27">
        <v>3393377.7370000002</v>
      </c>
      <c r="BW66" s="27">
        <f t="shared" si="14"/>
        <v>5733005.5109999999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270</v>
      </c>
      <c r="CS66" s="27">
        <v>1665069.794999999</v>
      </c>
      <c r="CT66" s="27">
        <v>226021088.51300001</v>
      </c>
      <c r="CU66" s="27">
        <v>1503883.5680000007</v>
      </c>
      <c r="CV66" s="27">
        <v>181997293.07299995</v>
      </c>
      <c r="CW66" s="7">
        <f t="shared" si="35"/>
        <v>226021088.51300001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305</v>
      </c>
      <c r="EG66" s="27">
        <v>175544.32899999994</v>
      </c>
      <c r="EH66" s="27">
        <v>45446975.773999989</v>
      </c>
      <c r="EI66" s="27">
        <v>177044.07500000004</v>
      </c>
      <c r="EJ66" s="27">
        <v>49650776.184999987</v>
      </c>
      <c r="EK66" s="7">
        <f t="shared" si="34"/>
        <v>45446975.773999989</v>
      </c>
      <c r="EM66" t="str">
        <f t="shared" si="24"/>
        <v/>
      </c>
      <c r="ES66" s="27" t="str">
        <f t="shared" si="25"/>
        <v/>
      </c>
      <c r="EU66" s="27" t="str">
        <f t="shared" si="26"/>
        <v/>
      </c>
      <c r="EV66" s="33" t="s">
        <v>113</v>
      </c>
      <c r="EW66" s="27">
        <v>3332924.3869999992</v>
      </c>
      <c r="EX66" s="27">
        <v>178215080.59999999</v>
      </c>
      <c r="EY66" s="27">
        <v>2224216.9320000005</v>
      </c>
      <c r="EZ66" s="27">
        <v>137047774.22600001</v>
      </c>
      <c r="FA66" s="7" t="str">
        <f t="shared" si="27"/>
        <v/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245</v>
      </c>
      <c r="O67" s="27">
        <v>89048.891000000003</v>
      </c>
      <c r="P67" s="27">
        <v>6171082.6940000001</v>
      </c>
      <c r="Q67" s="27">
        <v>83351.130999999994</v>
      </c>
      <c r="R67" s="27">
        <v>6447540.7819999997</v>
      </c>
      <c r="S67" s="7">
        <f t="shared" si="1"/>
        <v>6171082.6940000001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291</v>
      </c>
      <c r="BC67" s="27">
        <v>2339.7009999999996</v>
      </c>
      <c r="BD67" s="27">
        <v>941544.94299999997</v>
      </c>
      <c r="BE67" s="27">
        <v>2489.585</v>
      </c>
      <c r="BF67" s="27">
        <v>1375064.8640000001</v>
      </c>
      <c r="BG67" s="7">
        <f t="shared" si="10"/>
        <v>941544.94299999997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342</v>
      </c>
      <c r="BS67" s="27">
        <v>17735.07</v>
      </c>
      <c r="BT67" s="27">
        <v>4894805.5070000002</v>
      </c>
      <c r="BU67" s="27">
        <v>30394.54</v>
      </c>
      <c r="BV67" s="27">
        <v>2306305.7460000003</v>
      </c>
      <c r="BW67" s="27">
        <f t="shared" si="14"/>
        <v>4894805.5070000002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271</v>
      </c>
      <c r="CS67" s="27">
        <v>8462655.8129999992</v>
      </c>
      <c r="CT67" s="27">
        <v>201764627.03899992</v>
      </c>
      <c r="CU67" s="27">
        <v>7925115.4930000035</v>
      </c>
      <c r="CV67" s="27">
        <v>221688720.68599999</v>
      </c>
      <c r="CW67" s="7">
        <f t="shared" si="35"/>
        <v>201764627.03899992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297</v>
      </c>
      <c r="EG67" s="27">
        <v>1083052.0550000004</v>
      </c>
      <c r="EH67" s="27">
        <v>45335220.45000001</v>
      </c>
      <c r="EI67" s="27">
        <v>1386141.4520000007</v>
      </c>
      <c r="EJ67" s="27">
        <v>61339766.796000004</v>
      </c>
      <c r="EK67" s="7">
        <f t="shared" si="34"/>
        <v>45335220.45000001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338</v>
      </c>
      <c r="EW67" s="27">
        <v>1281310.9539999999</v>
      </c>
      <c r="EX67" s="27">
        <v>120982950.708</v>
      </c>
      <c r="EY67" s="27">
        <v>1809667.5789999999</v>
      </c>
      <c r="EZ67" s="27">
        <v>273994511.92699987</v>
      </c>
      <c r="FA67" s="7">
        <f t="shared" si="27"/>
        <v>120982950.708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271</v>
      </c>
      <c r="O68" s="27">
        <v>46292.507999999994</v>
      </c>
      <c r="P68" s="27">
        <v>5919826.9700000007</v>
      </c>
      <c r="Q68" s="27">
        <v>24444.762000000002</v>
      </c>
      <c r="R68" s="27">
        <v>2646187.6060000001</v>
      </c>
      <c r="S68" s="7">
        <f t="shared" si="1"/>
        <v>5919826.9700000007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316</v>
      </c>
      <c r="BC68" s="27">
        <v>53883.112999999998</v>
      </c>
      <c r="BD68" s="27">
        <v>912425.85400000005</v>
      </c>
      <c r="BE68" s="27">
        <v>142352.22</v>
      </c>
      <c r="BF68" s="27">
        <v>3552407.8409999995</v>
      </c>
      <c r="BG68" s="7">
        <f t="shared" si="10"/>
        <v>912425.85400000005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354</v>
      </c>
      <c r="BS68" s="27">
        <v>13844.171</v>
      </c>
      <c r="BT68" s="27">
        <v>2455069.7330000005</v>
      </c>
      <c r="BU68" s="27">
        <v>17678.253999999997</v>
      </c>
      <c r="BV68" s="27">
        <v>3297054.1529999999</v>
      </c>
      <c r="BW68" s="27">
        <f t="shared" si="14"/>
        <v>2455069.7330000005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255</v>
      </c>
      <c r="CS68" s="27">
        <v>5372595.8559999997</v>
      </c>
      <c r="CT68" s="27">
        <v>200703742.45799997</v>
      </c>
      <c r="CU68" s="27">
        <v>4911447.4380000047</v>
      </c>
      <c r="CV68" s="27">
        <v>174984919.18600005</v>
      </c>
      <c r="CW68" s="7">
        <f t="shared" si="35"/>
        <v>200703742.45799997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327</v>
      </c>
      <c r="EG68" s="27">
        <v>1642007.7860000001</v>
      </c>
      <c r="EH68" s="27">
        <v>41353617.906000003</v>
      </c>
      <c r="EI68" s="27">
        <v>52022.483999999997</v>
      </c>
      <c r="EJ68" s="27">
        <v>7336882</v>
      </c>
      <c r="EK68" s="7">
        <f t="shared" si="34"/>
        <v>41353617.906000003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353</v>
      </c>
      <c r="EW68" s="27">
        <v>4670469.6709999992</v>
      </c>
      <c r="EX68" s="27">
        <v>118470292.58199999</v>
      </c>
      <c r="EY68" s="27">
        <v>4827733.3629999999</v>
      </c>
      <c r="EZ68" s="27">
        <v>147552889.53599998</v>
      </c>
      <c r="FA68" s="7">
        <f t="shared" si="27"/>
        <v>118470292.58199999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168</v>
      </c>
      <c r="O69" s="27">
        <v>107577.54000000001</v>
      </c>
      <c r="P69" s="27">
        <v>4846974.7</v>
      </c>
      <c r="Q69" s="27">
        <v>12119.5</v>
      </c>
      <c r="R69" s="27">
        <v>472200.74</v>
      </c>
      <c r="S69" s="7">
        <f t="shared" si="1"/>
        <v>4846974.7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293</v>
      </c>
      <c r="BC69" s="27">
        <v>5960.3619999999983</v>
      </c>
      <c r="BD69" s="27">
        <v>684982.72999999986</v>
      </c>
      <c r="BE69" s="27">
        <v>12308.986999999997</v>
      </c>
      <c r="BF69" s="27">
        <v>2806103.6829999993</v>
      </c>
      <c r="BG69" s="7">
        <f t="shared" si="10"/>
        <v>684982.72999999986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353</v>
      </c>
      <c r="BS69" s="27">
        <v>155325.61000000002</v>
      </c>
      <c r="BT69" s="27">
        <v>2383616.38</v>
      </c>
      <c r="BU69" s="27">
        <v>15837.290999999997</v>
      </c>
      <c r="BV69" s="27">
        <v>5366238.0760000013</v>
      </c>
      <c r="BW69" s="27">
        <f t="shared" si="14"/>
        <v>2383616.38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259</v>
      </c>
      <c r="CS69" s="27">
        <v>1652472.5720000006</v>
      </c>
      <c r="CT69" s="27">
        <v>196865905.79599997</v>
      </c>
      <c r="CU69" s="27">
        <v>1684379.7180000006</v>
      </c>
      <c r="CV69" s="27">
        <v>213045098.178</v>
      </c>
      <c r="CW69" s="7">
        <f t="shared" si="35"/>
        <v>196865905.79599997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310</v>
      </c>
      <c r="EG69" s="27">
        <v>928692.62300000002</v>
      </c>
      <c r="EH69" s="27">
        <v>38535121.649000004</v>
      </c>
      <c r="EI69" s="27">
        <v>685199.5359999995</v>
      </c>
      <c r="EJ69" s="27">
        <v>32043302.120000008</v>
      </c>
      <c r="EK69" s="7">
        <f t="shared" si="34"/>
        <v>38535121.649000004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196</v>
      </c>
      <c r="EW69" s="27">
        <v>368302.46300000016</v>
      </c>
      <c r="EX69" s="27">
        <v>117228434.85399996</v>
      </c>
      <c r="EY69" s="27">
        <v>302303.60400000005</v>
      </c>
      <c r="EZ69" s="27">
        <v>57092324.82100001</v>
      </c>
      <c r="FA69" s="7">
        <f t="shared" si="27"/>
        <v>117228434.85399996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252</v>
      </c>
      <c r="O70" s="27">
        <v>27037</v>
      </c>
      <c r="P70" s="27">
        <v>2790039</v>
      </c>
      <c r="Q70" s="27">
        <v>48419.4</v>
      </c>
      <c r="R70" s="27">
        <v>5145152.05</v>
      </c>
      <c r="S70" s="7">
        <f t="shared" si="1"/>
        <v>2790039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303</v>
      </c>
      <c r="BC70" s="27">
        <v>192.8</v>
      </c>
      <c r="BD70" s="27">
        <v>638308.61100000003</v>
      </c>
      <c r="BE70" s="27">
        <v>1978.8400000000001</v>
      </c>
      <c r="BF70" s="27">
        <v>6144521.3300000001</v>
      </c>
      <c r="BG70" s="7">
        <f t="shared" si="10"/>
        <v>638308.61100000003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339</v>
      </c>
      <c r="BS70" s="27">
        <v>31391.339</v>
      </c>
      <c r="BT70" s="27">
        <v>2143316.3319999999</v>
      </c>
      <c r="BU70" s="27">
        <v>87776.23</v>
      </c>
      <c r="BV70" s="27">
        <v>4263508</v>
      </c>
      <c r="BW70" s="27">
        <f t="shared" si="14"/>
        <v>2143316.3319999999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70</v>
      </c>
      <c r="CS70" s="27">
        <v>127197493.852</v>
      </c>
      <c r="CT70" s="27">
        <v>187353007.53800005</v>
      </c>
      <c r="CU70" s="27">
        <v>116386147.84800002</v>
      </c>
      <c r="CV70" s="27">
        <v>173199686.27200001</v>
      </c>
      <c r="CW70" s="7">
        <f t="shared" si="35"/>
        <v>187353007.53800005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319</v>
      </c>
      <c r="EG70" s="27">
        <v>563665.34399999992</v>
      </c>
      <c r="EH70" s="27">
        <v>17864787.537</v>
      </c>
      <c r="EI70" s="27">
        <v>456645.64000000013</v>
      </c>
      <c r="EJ70" s="27">
        <v>14570474.001</v>
      </c>
      <c r="EK70" s="7">
        <f t="shared" si="34"/>
        <v>17864787.537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333</v>
      </c>
      <c r="EW70" s="27">
        <v>1248938.9880000011</v>
      </c>
      <c r="EX70" s="27">
        <v>109407510.296</v>
      </c>
      <c r="EY70" s="27">
        <v>1229955.0109999999</v>
      </c>
      <c r="EZ70" s="27">
        <v>120428668.12100002</v>
      </c>
      <c r="FA70" s="7">
        <f t="shared" si="27"/>
        <v>109407510.296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247</v>
      </c>
      <c r="O71" s="27">
        <v>129207.07</v>
      </c>
      <c r="P71" s="27">
        <v>2581895.156</v>
      </c>
      <c r="Q71" s="27">
        <v>90248.55</v>
      </c>
      <c r="R71" s="27">
        <v>2805882.8419999997</v>
      </c>
      <c r="S71" s="7">
        <f t="shared" si="1"/>
        <v>2581895.156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300</v>
      </c>
      <c r="BC71" s="27">
        <v>311.79599999999999</v>
      </c>
      <c r="BD71" s="27">
        <v>420471.821</v>
      </c>
      <c r="BE71" s="27">
        <v>1287.462</v>
      </c>
      <c r="BF71" s="27">
        <v>8373472</v>
      </c>
      <c r="BG71" s="7">
        <f t="shared" si="10"/>
        <v>420471.821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351</v>
      </c>
      <c r="BS71" s="27">
        <v>14960.82</v>
      </c>
      <c r="BT71" s="27">
        <v>1822659</v>
      </c>
      <c r="BU71" s="27">
        <v>22496.76</v>
      </c>
      <c r="BV71" s="27">
        <v>1639527</v>
      </c>
      <c r="BW71" s="27">
        <f t="shared" si="14"/>
        <v>1822659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272</v>
      </c>
      <c r="CS71" s="27">
        <v>603455.86399999994</v>
      </c>
      <c r="CT71" s="27">
        <v>152450863.20099998</v>
      </c>
      <c r="CU71" s="27">
        <v>732575.13999999978</v>
      </c>
      <c r="CV71" s="27">
        <v>189629747.92399994</v>
      </c>
      <c r="CW71" s="7">
        <f t="shared" si="35"/>
        <v>152450863.20099998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315</v>
      </c>
      <c r="EG71" s="27">
        <v>308214.90999999997</v>
      </c>
      <c r="EH71" s="27">
        <v>16667100.074999997</v>
      </c>
      <c r="EI71" s="27">
        <v>287641.89299999992</v>
      </c>
      <c r="EJ71" s="27">
        <v>13483440.825999998</v>
      </c>
      <c r="EK71" s="7">
        <f t="shared" si="34"/>
        <v>16667100.074999997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100</v>
      </c>
      <c r="EW71" s="27">
        <v>3142263.5050000008</v>
      </c>
      <c r="EX71" s="27">
        <v>108107416.39399995</v>
      </c>
      <c r="EY71" s="27">
        <v>1976718.6759999995</v>
      </c>
      <c r="EZ71" s="27">
        <v>75690814.092999995</v>
      </c>
      <c r="FA71" s="7">
        <f t="shared" si="27"/>
        <v>108107416.39399995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275</v>
      </c>
      <c r="O72" s="27">
        <v>22954.874</v>
      </c>
      <c r="P72" s="27">
        <v>2358007.1609999998</v>
      </c>
      <c r="Q72" s="27">
        <v>20040.726000000002</v>
      </c>
      <c r="R72" s="27">
        <v>3321173.1350000002</v>
      </c>
      <c r="S72" s="7">
        <f t="shared" si="1"/>
        <v>2358007.1609999998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310</v>
      </c>
      <c r="BC72" s="27">
        <v>1891.8620000000001</v>
      </c>
      <c r="BD72" s="27">
        <v>242257</v>
      </c>
      <c r="BE72" s="27">
        <v>5376.3249999999998</v>
      </c>
      <c r="BF72" s="27">
        <v>721388</v>
      </c>
      <c r="BG72" s="7">
        <f t="shared" si="10"/>
        <v>242257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358</v>
      </c>
      <c r="BS72" s="27">
        <v>33566.339999999997</v>
      </c>
      <c r="BT72" s="27">
        <v>1051093.544</v>
      </c>
      <c r="BU72" s="27">
        <v>28705.252999999997</v>
      </c>
      <c r="BV72" s="27">
        <v>1369610.8199999998</v>
      </c>
      <c r="BW72" s="27">
        <f t="shared" si="14"/>
        <v>1051093.544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244</v>
      </c>
      <c r="CS72" s="27">
        <v>3955172.6660000007</v>
      </c>
      <c r="CT72" s="27">
        <v>149956713.69200003</v>
      </c>
      <c r="CU72" s="27">
        <v>3312875.2020000014</v>
      </c>
      <c r="CV72" s="27">
        <v>131455381.98200001</v>
      </c>
      <c r="CW72" s="7">
        <f t="shared" si="35"/>
        <v>149956713.69200003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308</v>
      </c>
      <c r="EG72" s="27">
        <v>59225.440999999999</v>
      </c>
      <c r="EH72" s="27">
        <v>15439753.455</v>
      </c>
      <c r="EI72" s="27">
        <v>66816</v>
      </c>
      <c r="EJ72" s="27">
        <v>18525399</v>
      </c>
      <c r="EK72" s="7">
        <f t="shared" si="34"/>
        <v>15439753.455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329</v>
      </c>
      <c r="EW72" s="27">
        <v>187361.12500000003</v>
      </c>
      <c r="EX72" s="27">
        <v>92240644.93599999</v>
      </c>
      <c r="EY72" s="27">
        <v>145503.59100000031</v>
      </c>
      <c r="EZ72" s="27">
        <v>61421306.775000297</v>
      </c>
      <c r="FA72" s="7">
        <f t="shared" si="27"/>
        <v>92240644.93599999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257</v>
      </c>
      <c r="O73" s="27">
        <v>38584.777999999998</v>
      </c>
      <c r="P73" s="27">
        <v>1781159.8770000003</v>
      </c>
      <c r="Q73" s="27">
        <v>2015.0040000000001</v>
      </c>
      <c r="R73" s="27">
        <v>1695386.287</v>
      </c>
      <c r="S73" s="7">
        <f t="shared" si="1"/>
        <v>1781159.8770000003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63</v>
      </c>
      <c r="BB73" s="33" t="s">
        <v>367</v>
      </c>
      <c r="BC73" s="27">
        <v>1</v>
      </c>
      <c r="BD73" s="27">
        <v>13693</v>
      </c>
      <c r="BE73" s="27">
        <v>11.76</v>
      </c>
      <c r="BF73" s="27">
        <v>70296</v>
      </c>
      <c r="BG73" s="7">
        <f t="shared" si="10"/>
        <v>13693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328</v>
      </c>
      <c r="BS73" s="27">
        <v>1083.383</v>
      </c>
      <c r="BT73" s="27">
        <v>1028250</v>
      </c>
      <c r="BU73" s="27">
        <v>683.77099999999984</v>
      </c>
      <c r="BV73" s="27">
        <v>1010155</v>
      </c>
      <c r="BW73" s="27">
        <f t="shared" si="14"/>
        <v>1028250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247</v>
      </c>
      <c r="CS73" s="27">
        <v>2879596.080999997</v>
      </c>
      <c r="CT73" s="27">
        <v>119825612.391</v>
      </c>
      <c r="CU73" s="27">
        <v>3191291.6539999982</v>
      </c>
      <c r="CV73" s="27">
        <v>129391162.05499999</v>
      </c>
      <c r="CW73" s="7">
        <f t="shared" si="35"/>
        <v>119825612.391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367</v>
      </c>
      <c r="EG73" s="27">
        <v>106808.22699999998</v>
      </c>
      <c r="EH73" s="27">
        <v>8328390.1350000007</v>
      </c>
      <c r="EI73" s="27">
        <v>89128.447999999989</v>
      </c>
      <c r="EJ73" s="27">
        <v>8527113.7540000007</v>
      </c>
      <c r="EK73" s="7">
        <f t="shared" si="34"/>
        <v>8328390.1350000007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339</v>
      </c>
      <c r="EW73" s="27">
        <v>2323283.1639999994</v>
      </c>
      <c r="EX73" s="27">
        <v>75273345.077000022</v>
      </c>
      <c r="EY73" s="27">
        <v>2096091.7460000003</v>
      </c>
      <c r="EZ73" s="27">
        <v>66082306.548999958</v>
      </c>
      <c r="FA73" s="7">
        <f t="shared" si="27"/>
        <v>75273345.077000022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255</v>
      </c>
      <c r="O74" s="27">
        <v>14431.817000000005</v>
      </c>
      <c r="P74" s="27">
        <v>1605241.2370000002</v>
      </c>
      <c r="Q74" s="27">
        <v>50680.849999999991</v>
      </c>
      <c r="R74" s="27">
        <v>2687795.6400000006</v>
      </c>
      <c r="S74" s="7">
        <f t="shared" ref="S74:S87" si="39">IF(OR(N74="Indéfini",N74="Autres",N74="Autre",N74="Autres demi-produits",N74="Total général"),"",IF(N74&lt;&gt;"",P74,""))</f>
        <v>1605241.2370000002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>
        <f t="shared" ref="BA74:BA100" si="47">IF(BG74="","",RANK(BG74,$BG$9:$BG$100,0))</f>
        <v>64</v>
      </c>
      <c r="BB74" s="33" t="s">
        <v>320</v>
      </c>
      <c r="BC74" s="27">
        <v>273</v>
      </c>
      <c r="BD74" s="27">
        <v>8000</v>
      </c>
      <c r="BE74" s="27"/>
      <c r="BF74" s="27"/>
      <c r="BG74" s="7">
        <f>IF(OR(BB74="Indéfini",BB74="Autres",BB74="Autre",BB74="Autres produits finis de consommation",BB74="Total général"),"",IF(BB74&lt;&gt;"",BD74,""))</f>
        <v>8000</v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204</v>
      </c>
      <c r="BS74" s="27">
        <v>11039.162</v>
      </c>
      <c r="BT74" s="27">
        <v>941276.26300000004</v>
      </c>
      <c r="BU74" s="27">
        <v>2758.4040000000005</v>
      </c>
      <c r="BV74" s="27">
        <v>717747.05</v>
      </c>
      <c r="BW74" s="27">
        <f t="shared" ref="BW74:BW82" si="51">IF(OR(BR74="Indéfini",BR74="Autres",BR74="Autre",BR74="Autres produits finis d'équipement industriel",BR74="Total général"),"",IF(BR74&lt;&gt;"",BT74,""))</f>
        <v>941276.26300000004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248</v>
      </c>
      <c r="CS74" s="27">
        <v>8041642.659</v>
      </c>
      <c r="CT74" s="27">
        <v>118021178.92999999</v>
      </c>
      <c r="CU74" s="27">
        <v>8046654.4230000013</v>
      </c>
      <c r="CV74" s="27">
        <v>129403318.77900001</v>
      </c>
      <c r="CW74" s="7">
        <f t="shared" ref="CW74:CW93" si="55">IF(OR(CR74="Indéfini",CR74="Autres",CR74="Autre",CR74="Autres demi-produits",CR74="Total général"),"",IF(CR74&lt;&gt;"",CT74,""))</f>
        <v>118021178.92999999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290</v>
      </c>
      <c r="EG74" s="27">
        <v>288428.23999999993</v>
      </c>
      <c r="EH74" s="27">
        <v>6147361.5520000001</v>
      </c>
      <c r="EI74" s="27">
        <v>605477.62100000004</v>
      </c>
      <c r="EJ74" s="27">
        <v>15251032.349000005</v>
      </c>
      <c r="EK74" s="7">
        <f>IF(OR(EF74="Indéfini",EF74="Autres",EF74="Autre",EF74="Autres produits finis de consommation",EF74="Total général"),"",IF(EF74&lt;&gt;"",EH74,""))</f>
        <v>6147361.5520000001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358</v>
      </c>
      <c r="EW74" s="27">
        <v>1234724.8020000001</v>
      </c>
      <c r="EX74" s="27">
        <v>62967014.164999992</v>
      </c>
      <c r="EY74" s="27">
        <v>1275061.5659999999</v>
      </c>
      <c r="EZ74" s="27">
        <v>65790117.041000023</v>
      </c>
      <c r="FA74" s="7">
        <f t="shared" ref="FA74:FA86" si="67">IF(OR(EV74="Indéfini",EV74="Autres",EV74="Autre",EV74="Autres produits finis d'équipement industriel",EV74="Total général"),"",IF(EV74&lt;&gt;"",EX74,""))</f>
        <v>62967014.164999992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272</v>
      </c>
      <c r="O75" s="27">
        <v>5484.8200000000006</v>
      </c>
      <c r="P75" s="27">
        <v>1319655.703</v>
      </c>
      <c r="Q75" s="27">
        <v>22593.170000000002</v>
      </c>
      <c r="R75" s="27">
        <v>6708372.9380000001</v>
      </c>
      <c r="S75" s="7">
        <f t="shared" si="39"/>
        <v>1319655.703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>
        <f t="shared" si="47"/>
        <v>65</v>
      </c>
      <c r="BB75" s="33" t="s">
        <v>290</v>
      </c>
      <c r="BC75" s="27">
        <v>21.4</v>
      </c>
      <c r="BD75" s="27">
        <v>4904.6000000000004</v>
      </c>
      <c r="BE75" s="27">
        <v>388.69499999999999</v>
      </c>
      <c r="BF75" s="27">
        <v>61226.62</v>
      </c>
      <c r="BG75" s="7">
        <f>IF(OR(BB75="Indéfini",BB75="Autres",BB75="Autre",BB75="Autres produits finis de consommation",BB75="Total général"),"",IF(BB75&lt;&gt;"",BD75,""))</f>
        <v>4904.6000000000004</v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337</v>
      </c>
      <c r="BS75" s="27">
        <v>55482.1</v>
      </c>
      <c r="BT75" s="27">
        <v>754804.147</v>
      </c>
      <c r="BU75" s="27">
        <v>12740.2</v>
      </c>
      <c r="BV75" s="27">
        <v>609103.56299999985</v>
      </c>
      <c r="BW75" s="27">
        <f t="shared" si="51"/>
        <v>754804.147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260</v>
      </c>
      <c r="CS75" s="27">
        <v>245753.90000000002</v>
      </c>
      <c r="CT75" s="27">
        <v>66741979.210999995</v>
      </c>
      <c r="CU75" s="27">
        <v>137976.17000000001</v>
      </c>
      <c r="CV75" s="27">
        <v>60196112.295999989</v>
      </c>
      <c r="CW75" s="7">
        <f t="shared" si="55"/>
        <v>66741979.210999995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320</v>
      </c>
      <c r="EG75" s="27">
        <v>5907.0800000000008</v>
      </c>
      <c r="EH75" s="27">
        <v>3031708.0720000002</v>
      </c>
      <c r="EI75" s="27">
        <v>5432.0900000000011</v>
      </c>
      <c r="EJ75" s="27">
        <v>1567909.4530000002</v>
      </c>
      <c r="EK75" s="7">
        <f>IF(OR(EF75="Indéfini",EF75="Autres",EF75="Autre",EF75="Autres produits finis de consommation",EF75="Total général"),"",IF(EF75&lt;&gt;"",EH75,""))</f>
        <v>3031708.0720000002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337</v>
      </c>
      <c r="EW75" s="27">
        <v>232579.829</v>
      </c>
      <c r="EX75" s="27">
        <v>34985479.815000005</v>
      </c>
      <c r="EY75" s="27">
        <v>132085.59099999996</v>
      </c>
      <c r="EZ75" s="27">
        <v>18394171.866999999</v>
      </c>
      <c r="FA75" s="7">
        <f t="shared" si="67"/>
        <v>34985479.815000005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259</v>
      </c>
      <c r="O76" s="27">
        <v>2269.5039999999999</v>
      </c>
      <c r="P76" s="27">
        <v>1096160.9820000001</v>
      </c>
      <c r="Q76" s="27">
        <v>8335.8909999999996</v>
      </c>
      <c r="R76" s="27">
        <v>1926261.6400000001</v>
      </c>
      <c r="S76" s="7">
        <f t="shared" si="39"/>
        <v>1096160.9820000001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>
        <f t="shared" si="47"/>
        <v>66</v>
      </c>
      <c r="BB76" s="33" t="s">
        <v>307</v>
      </c>
      <c r="BC76" s="27"/>
      <c r="BD76" s="27"/>
      <c r="BE76" s="27">
        <v>3</v>
      </c>
      <c r="BF76" s="27">
        <v>5972</v>
      </c>
      <c r="BG76" s="7">
        <f t="shared" ref="BG76:BG100" si="70">IF(OR(BB76="Indéfini",BB76="Autres",BB76="Autre",BB76="Autres produits finis de consommation",BB76="Total général"),"",IF(BB76&lt;&gt;"",BD76,""))</f>
        <v>0</v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329</v>
      </c>
      <c r="BS76" s="27">
        <v>1209.4960000000001</v>
      </c>
      <c r="BT76" s="27">
        <v>483763.86300000001</v>
      </c>
      <c r="BU76" s="27">
        <v>3948.9960000000001</v>
      </c>
      <c r="BV76" s="27">
        <v>1311301.8999999999</v>
      </c>
      <c r="BW76" s="27">
        <f t="shared" si="51"/>
        <v>483763.86300000001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72</v>
      </c>
      <c r="CS76" s="27">
        <v>759776.48800000001</v>
      </c>
      <c r="CT76" s="27">
        <v>56409730.041999996</v>
      </c>
      <c r="CU76" s="27">
        <v>636617.6129999999</v>
      </c>
      <c r="CV76" s="27">
        <v>65573328.076000012</v>
      </c>
      <c r="CW76" s="7">
        <f t="shared" si="55"/>
        <v>56409730.041999996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373</v>
      </c>
      <c r="EG76" s="27">
        <v>5901.4719999999998</v>
      </c>
      <c r="EH76" s="27">
        <v>568549.62</v>
      </c>
      <c r="EI76" s="27">
        <v>6</v>
      </c>
      <c r="EJ76" s="27">
        <v>539.67899999999997</v>
      </c>
      <c r="EK76" s="7">
        <f>IF(OR(EF76="Indéfini",EF76="Autres",EF76="Autre",EF76="Autres produits finis de consommation",EF76="Total général"),"",IF(EF76&lt;&gt;"",EH76,""))</f>
        <v>568549.62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352</v>
      </c>
      <c r="EW76" s="27">
        <v>2577921.2430000002</v>
      </c>
      <c r="EX76" s="27">
        <v>34752138.128000006</v>
      </c>
      <c r="EY76" s="27">
        <v>2960202.0300000021</v>
      </c>
      <c r="EZ76" s="27">
        <v>38572282.546999998</v>
      </c>
      <c r="FA76" s="7">
        <f t="shared" si="67"/>
        <v>34752138.128000006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248</v>
      </c>
      <c r="O77" s="27">
        <v>4020.232</v>
      </c>
      <c r="P77" s="27">
        <v>860785.11600000015</v>
      </c>
      <c r="Q77" s="27">
        <v>26424</v>
      </c>
      <c r="R77" s="27">
        <v>1042337.419</v>
      </c>
      <c r="S77" s="7">
        <f t="shared" si="39"/>
        <v>860785.11600000015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B77" s="26" t="s">
        <v>138</v>
      </c>
      <c r="BC77" s="27">
        <v>1105220412.4949999</v>
      </c>
      <c r="BD77" s="27">
        <v>131627260604.20102</v>
      </c>
      <c r="BE77" s="27">
        <v>1203199495.1819997</v>
      </c>
      <c r="BF77" s="27">
        <v>140983511499.27789</v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185</v>
      </c>
      <c r="BS77" s="27">
        <v>33476</v>
      </c>
      <c r="BT77" s="27">
        <v>456535</v>
      </c>
      <c r="BU77" s="27">
        <v>59080</v>
      </c>
      <c r="BV77" s="27">
        <v>561796</v>
      </c>
      <c r="BW77" s="27">
        <f t="shared" si="51"/>
        <v>456535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360</v>
      </c>
      <c r="CS77" s="27">
        <v>3160562.2280000001</v>
      </c>
      <c r="CT77" s="27">
        <v>55341139.103999995</v>
      </c>
      <c r="CU77" s="27">
        <v>3203026.3</v>
      </c>
      <c r="CV77" s="27">
        <v>57490703.511999995</v>
      </c>
      <c r="CW77" s="7">
        <f t="shared" si="55"/>
        <v>55341139.103999995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307</v>
      </c>
      <c r="EG77" s="27">
        <v>47.839999999999996</v>
      </c>
      <c r="EH77" s="27">
        <v>10795.547</v>
      </c>
      <c r="EI77" s="27">
        <v>133.19999999999999</v>
      </c>
      <c r="EJ77" s="27">
        <v>12052.660999999996</v>
      </c>
      <c r="EK77" s="7">
        <f>IF(OR(EF77="Indéfini",EF77="Autres",EF77="Autre",EF77="Autres produits finis de consommation",EF77="Total général"),"",IF(EF77&lt;&gt;"",EH77,""))</f>
        <v>10795.547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328</v>
      </c>
      <c r="EW77" s="27">
        <v>117256.02500000004</v>
      </c>
      <c r="EX77" s="27">
        <v>34284454.664999999</v>
      </c>
      <c r="EY77" s="27">
        <v>96184.401000000042</v>
      </c>
      <c r="EZ77" s="27">
        <v>28236533.303999998</v>
      </c>
      <c r="FA77" s="7">
        <f t="shared" si="67"/>
        <v>34284454.664999999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249</v>
      </c>
      <c r="O78" s="27">
        <v>12966</v>
      </c>
      <c r="P78" s="27">
        <v>754532.41399999999</v>
      </c>
      <c r="Q78" s="27">
        <v>3650</v>
      </c>
      <c r="R78" s="27">
        <v>147174</v>
      </c>
      <c r="S78" s="7">
        <f t="shared" si="39"/>
        <v>754532.41399999999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352</v>
      </c>
      <c r="BS78" s="27">
        <v>3987</v>
      </c>
      <c r="BT78" s="27">
        <v>258591.12</v>
      </c>
      <c r="BU78" s="27">
        <v>8277.7999999999993</v>
      </c>
      <c r="BV78" s="27">
        <v>248030.03700000001</v>
      </c>
      <c r="BW78" s="27">
        <f t="shared" si="51"/>
        <v>258591.12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257</v>
      </c>
      <c r="CS78" s="27">
        <v>204488.05599999998</v>
      </c>
      <c r="CT78" s="27">
        <v>45666176.616999969</v>
      </c>
      <c r="CU78" s="27">
        <v>139824.5970000001</v>
      </c>
      <c r="CV78" s="27">
        <v>41590760.460999995</v>
      </c>
      <c r="CW78" s="7">
        <f t="shared" si="55"/>
        <v>45666176.616999969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374</v>
      </c>
      <c r="EG78" s="27">
        <v>2</v>
      </c>
      <c r="EH78" s="27">
        <v>68.539000000000016</v>
      </c>
      <c r="EI78" s="27">
        <v>2</v>
      </c>
      <c r="EJ78" s="27">
        <v>17.638999999999999</v>
      </c>
      <c r="EK78" s="7">
        <f t="shared" ref="EK78:EK100" si="71">IF(OR(EF78="Indéfini",EF78="Autres",EF78="Autre",EF78="Autres produits finis de consommation",EF78="Total général"),"",IF(EF78&lt;&gt;"",EH78,""))</f>
        <v>68.539000000000016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351</v>
      </c>
      <c r="EW78" s="27">
        <v>501954.35599999991</v>
      </c>
      <c r="EX78" s="27">
        <v>32681504.77</v>
      </c>
      <c r="EY78" s="27">
        <v>512260.69000000012</v>
      </c>
      <c r="EZ78" s="27">
        <v>31014714.829</v>
      </c>
      <c r="FA78" s="7">
        <f t="shared" si="67"/>
        <v>32681504.77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261</v>
      </c>
      <c r="O79" s="27">
        <v>2435.5300000000007</v>
      </c>
      <c r="P79" s="27">
        <v>703059.70600000001</v>
      </c>
      <c r="Q79" s="27">
        <v>1963.5709999999999</v>
      </c>
      <c r="R79" s="27">
        <v>176420.00699999998</v>
      </c>
      <c r="S79" s="7">
        <f t="shared" si="39"/>
        <v>703059.70600000001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357</v>
      </c>
      <c r="BS79" s="27">
        <v>517.29999999999995</v>
      </c>
      <c r="BT79" s="27">
        <v>209959</v>
      </c>
      <c r="BU79" s="27">
        <v>145.6</v>
      </c>
      <c r="BV79" s="27">
        <v>1822788.3330000001</v>
      </c>
      <c r="BW79" s="27">
        <f t="shared" si="51"/>
        <v>209959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268</v>
      </c>
      <c r="CS79" s="27">
        <v>890216.05199999991</v>
      </c>
      <c r="CT79" s="27">
        <v>42869893.54999999</v>
      </c>
      <c r="CU79" s="27">
        <v>906404.09699999972</v>
      </c>
      <c r="CV79" s="27">
        <v>40172528.984999999</v>
      </c>
      <c r="CW79" s="7">
        <f t="shared" si="55"/>
        <v>42869893.54999999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2188953099.0849981</v>
      </c>
      <c r="EH79" s="27">
        <v>186163965442.97906</v>
      </c>
      <c r="EI79" s="27">
        <v>1963077946.5889964</v>
      </c>
      <c r="EJ79" s="27">
        <v>164914895725.74197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334</v>
      </c>
      <c r="EW79" s="27">
        <v>404953.33100000001</v>
      </c>
      <c r="EX79" s="27">
        <v>31263433.420999996</v>
      </c>
      <c r="EY79" s="27">
        <v>444591.00099999999</v>
      </c>
      <c r="EZ79" s="27">
        <v>31408596.767000001</v>
      </c>
      <c r="FA79" s="7">
        <f t="shared" si="67"/>
        <v>31263433.420999996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360</v>
      </c>
      <c r="O80" s="27">
        <v>2986</v>
      </c>
      <c r="P80" s="27">
        <v>338112</v>
      </c>
      <c r="Q80" s="27"/>
      <c r="R80" s="27"/>
      <c r="S80" s="7">
        <f t="shared" si="39"/>
        <v>338112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348</v>
      </c>
      <c r="BS80" s="27">
        <v>4326.5060000000003</v>
      </c>
      <c r="BT80" s="27">
        <v>145712.63099999999</v>
      </c>
      <c r="BU80" s="27">
        <v>14232.83</v>
      </c>
      <c r="BV80" s="27">
        <v>285876</v>
      </c>
      <c r="BW80" s="27">
        <f t="shared" si="51"/>
        <v>145712.63099999999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62</v>
      </c>
      <c r="CS80" s="27">
        <v>2518724.6940000001</v>
      </c>
      <c r="CT80" s="27">
        <v>37013747</v>
      </c>
      <c r="CU80" s="27">
        <v>2265729.1799999997</v>
      </c>
      <c r="CV80" s="27">
        <v>35441069</v>
      </c>
      <c r="CW80" s="7">
        <f t="shared" si="55"/>
        <v>37013747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368</v>
      </c>
      <c r="EW80" s="27">
        <v>7314.0630000000001</v>
      </c>
      <c r="EX80" s="27">
        <v>22275503.412</v>
      </c>
      <c r="EY80" s="27">
        <v>9506.2900000000081</v>
      </c>
      <c r="EZ80" s="27">
        <v>18918212.245000046</v>
      </c>
      <c r="FA80" s="7">
        <f t="shared" si="67"/>
        <v>22275503.412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162</v>
      </c>
      <c r="O81" s="27">
        <v>35069</v>
      </c>
      <c r="P81" s="27">
        <v>314594</v>
      </c>
      <c r="Q81" s="27">
        <v>7455</v>
      </c>
      <c r="R81" s="27">
        <v>83436</v>
      </c>
      <c r="S81" s="7">
        <f t="shared" si="39"/>
        <v>314594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331</v>
      </c>
      <c r="BS81" s="27">
        <v>45</v>
      </c>
      <c r="BT81" s="27">
        <v>72475</v>
      </c>
      <c r="BU81" s="27">
        <v>0.2</v>
      </c>
      <c r="BV81" s="27">
        <v>1775.83</v>
      </c>
      <c r="BW81" s="27">
        <f t="shared" si="51"/>
        <v>72475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68</v>
      </c>
      <c r="CS81" s="27">
        <v>28376.283000000003</v>
      </c>
      <c r="CT81" s="27">
        <v>30202303.792999998</v>
      </c>
      <c r="CU81" s="27">
        <v>26078.220999999998</v>
      </c>
      <c r="CV81" s="27">
        <v>21471497.832999997</v>
      </c>
      <c r="CW81" s="7">
        <f t="shared" si="55"/>
        <v>30202303.792999998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355</v>
      </c>
      <c r="EW81" s="27">
        <v>189102.50599999996</v>
      </c>
      <c r="EX81" s="27">
        <v>18765328.682</v>
      </c>
      <c r="EY81" s="27">
        <v>160959.478</v>
      </c>
      <c r="EZ81" s="27">
        <v>17419746.166000005</v>
      </c>
      <c r="FA81" s="7">
        <f t="shared" si="67"/>
        <v>18765328.682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266</v>
      </c>
      <c r="O82" s="27">
        <v>10538</v>
      </c>
      <c r="P82" s="27">
        <v>205463</v>
      </c>
      <c r="Q82" s="27">
        <v>4500</v>
      </c>
      <c r="R82" s="27">
        <v>57217</v>
      </c>
      <c r="S82" s="7">
        <f t="shared" si="39"/>
        <v>205463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334</v>
      </c>
      <c r="BS82" s="27">
        <v>48.730000000000004</v>
      </c>
      <c r="BT82" s="27">
        <v>6104</v>
      </c>
      <c r="BU82" s="27">
        <v>26</v>
      </c>
      <c r="BV82" s="27">
        <v>4557</v>
      </c>
      <c r="BW82" s="27">
        <f t="shared" si="51"/>
        <v>6104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263</v>
      </c>
      <c r="CS82" s="27">
        <v>1623752.93</v>
      </c>
      <c r="CT82" s="27">
        <v>24419305</v>
      </c>
      <c r="CU82" s="27">
        <v>849630.89200000011</v>
      </c>
      <c r="CV82" s="27">
        <v>16761860.699999999</v>
      </c>
      <c r="CW82" s="7">
        <f t="shared" si="55"/>
        <v>24419305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357</v>
      </c>
      <c r="EW82" s="27">
        <v>8735.5509999999995</v>
      </c>
      <c r="EX82" s="27">
        <v>16119821.001</v>
      </c>
      <c r="EY82" s="27">
        <v>20828.807999999997</v>
      </c>
      <c r="EZ82" s="27">
        <v>42744592.946999989</v>
      </c>
      <c r="FA82" s="7">
        <f t="shared" si="67"/>
        <v>16119821.001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264</v>
      </c>
      <c r="O83" s="27">
        <v>502.67499999999995</v>
      </c>
      <c r="P83" s="27">
        <v>132974.992</v>
      </c>
      <c r="Q83" s="27">
        <v>1702.5</v>
      </c>
      <c r="R83" s="27">
        <v>163852.76</v>
      </c>
      <c r="S83" s="7">
        <f t="shared" si="39"/>
        <v>132974.992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>
        <f t="shared" si="50"/>
        <v>73</v>
      </c>
      <c r="BR83" s="33" t="s">
        <v>368</v>
      </c>
      <c r="BS83" s="27">
        <v>1</v>
      </c>
      <c r="BT83" s="27">
        <v>367</v>
      </c>
      <c r="BU83" s="27"/>
      <c r="BV83" s="27"/>
      <c r="BW83" s="27">
        <f>IF(OR(BR83="Indéfini",BR83="Autres",BR83="Autre",BR83="Autres produits finis d'équipement industriel",BR83="Total général"),"",IF(BR83&lt;&gt;"",BT83,""))</f>
        <v>367</v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361</v>
      </c>
      <c r="CS83" s="27">
        <v>835001.32000000007</v>
      </c>
      <c r="CT83" s="27">
        <v>17445206.842000004</v>
      </c>
      <c r="CU83" s="27">
        <v>458965.19999999995</v>
      </c>
      <c r="CV83" s="27">
        <v>11590845.686000004</v>
      </c>
      <c r="CW83" s="7">
        <f t="shared" si="55"/>
        <v>17445206.842000004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356</v>
      </c>
      <c r="EW83" s="27">
        <v>2185.4660000000003</v>
      </c>
      <c r="EX83" s="27">
        <v>9599381</v>
      </c>
      <c r="EY83" s="27">
        <v>692.18700000000001</v>
      </c>
      <c r="EZ83" s="27">
        <v>3333114</v>
      </c>
      <c r="FA83" s="7">
        <f t="shared" si="67"/>
        <v>9599381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244</v>
      </c>
      <c r="O84" s="27">
        <v>94.294999999999987</v>
      </c>
      <c r="P84" s="27">
        <v>123749.63099999999</v>
      </c>
      <c r="Q84" s="27">
        <v>69785.642999999996</v>
      </c>
      <c r="R84" s="27">
        <v>951142.5</v>
      </c>
      <c r="S84" s="7">
        <f t="shared" si="39"/>
        <v>123749.63099999999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>
        <f t="shared" si="50"/>
        <v>74</v>
      </c>
      <c r="BR84" s="33" t="s">
        <v>345</v>
      </c>
      <c r="BS84" s="27">
        <v>6</v>
      </c>
      <c r="BT84" s="27">
        <v>337.72</v>
      </c>
      <c r="BU84" s="27">
        <v>1</v>
      </c>
      <c r="BV84" s="27">
        <v>78</v>
      </c>
      <c r="BW84" s="27">
        <f t="shared" ref="BW84:BW100" si="72">IF(OR(BR84="Indéfini",BR84="Autres",BR84="Autre",BR84="Autres produits finis d'équipement industriel",BR84="Total général"),"",IF(BR84&lt;&gt;"",BT84,""))</f>
        <v>337.72</v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253</v>
      </c>
      <c r="CS84" s="27">
        <v>1476.0799999999995</v>
      </c>
      <c r="CT84" s="27">
        <v>9513477.3759999983</v>
      </c>
      <c r="CU84" s="27">
        <v>1468.1970000000001</v>
      </c>
      <c r="CV84" s="27">
        <v>6449695.509999997</v>
      </c>
      <c r="CW84" s="7">
        <f t="shared" si="55"/>
        <v>9513477.3759999983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331</v>
      </c>
      <c r="EW84" s="27">
        <v>5670.3159999999998</v>
      </c>
      <c r="EX84" s="27">
        <v>5380888.5030000014</v>
      </c>
      <c r="EY84" s="27">
        <v>9601.3880000000026</v>
      </c>
      <c r="EZ84" s="27">
        <v>17496397.424000002</v>
      </c>
      <c r="FA84" s="7">
        <f t="shared" si="67"/>
        <v>5380888.5030000014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75</v>
      </c>
      <c r="N85" s="33" t="s">
        <v>200</v>
      </c>
      <c r="O85" s="27">
        <v>53</v>
      </c>
      <c r="P85" s="27">
        <v>99042</v>
      </c>
      <c r="Q85" s="27">
        <v>2555589</v>
      </c>
      <c r="R85" s="27">
        <v>1801872</v>
      </c>
      <c r="S85" s="7">
        <f t="shared" si="39"/>
        <v>99042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R85" s="26" t="s">
        <v>138</v>
      </c>
      <c r="BS85" s="27">
        <v>375299063.02400005</v>
      </c>
      <c r="BT85" s="27">
        <v>91015283012.58107</v>
      </c>
      <c r="BU85" s="27">
        <v>307412784.39900005</v>
      </c>
      <c r="BV85" s="27">
        <v>81030613217.644043</v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266</v>
      </c>
      <c r="CS85" s="27">
        <v>1872640</v>
      </c>
      <c r="CT85" s="27">
        <v>5545989</v>
      </c>
      <c r="CU85" s="27">
        <v>1652818</v>
      </c>
      <c r="CV85" s="27">
        <v>2785628</v>
      </c>
      <c r="CW85" s="7">
        <f t="shared" si="55"/>
        <v>5545989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345</v>
      </c>
      <c r="EW85" s="27">
        <v>1149.9620000000002</v>
      </c>
      <c r="EX85" s="27">
        <v>303685.96399999998</v>
      </c>
      <c r="EY85" s="27">
        <v>4500.29</v>
      </c>
      <c r="EZ85" s="27">
        <v>606681.35800000001</v>
      </c>
      <c r="FA85" s="7">
        <f t="shared" si="67"/>
        <v>303685.96399999998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76</v>
      </c>
      <c r="N86" s="33" t="s">
        <v>193</v>
      </c>
      <c r="O86" s="27">
        <v>5825</v>
      </c>
      <c r="P86" s="27">
        <v>60546</v>
      </c>
      <c r="Q86" s="27">
        <v>17783</v>
      </c>
      <c r="R86" s="27">
        <v>188450</v>
      </c>
      <c r="S86" s="7">
        <f t="shared" si="39"/>
        <v>60546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252</v>
      </c>
      <c r="CS86" s="27">
        <v>53273.921999999999</v>
      </c>
      <c r="CT86" s="27">
        <v>4566622.3149999995</v>
      </c>
      <c r="CU86" s="27">
        <v>76134.786999999982</v>
      </c>
      <c r="CV86" s="27">
        <v>4953373.8969999999</v>
      </c>
      <c r="CW86" s="7">
        <f t="shared" si="55"/>
        <v>4566622.3149999995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369</v>
      </c>
      <c r="EW86" s="27">
        <v>1684.5320000000006</v>
      </c>
      <c r="EX86" s="27">
        <v>221628.14499999996</v>
      </c>
      <c r="EY86" s="27">
        <v>721.83799999999997</v>
      </c>
      <c r="EZ86" s="27">
        <v>138616.92800000001</v>
      </c>
      <c r="FA86" s="7">
        <f t="shared" si="67"/>
        <v>221628.14499999996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77</v>
      </c>
      <c r="N87" s="33" t="s">
        <v>263</v>
      </c>
      <c r="O87" s="27">
        <v>207</v>
      </c>
      <c r="P87" s="27">
        <v>15982</v>
      </c>
      <c r="Q87" s="27">
        <v>574904.19999999995</v>
      </c>
      <c r="R87" s="27">
        <v>17307512.050000001</v>
      </c>
      <c r="S87" s="7">
        <f t="shared" si="39"/>
        <v>15982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243</v>
      </c>
      <c r="CS87" s="27">
        <v>38981.894000000022</v>
      </c>
      <c r="CT87" s="27">
        <v>4325970.1679999996</v>
      </c>
      <c r="CU87" s="27">
        <v>7033.9459999999999</v>
      </c>
      <c r="CV87" s="27">
        <v>3244406.1800000006</v>
      </c>
      <c r="CW87" s="7">
        <f t="shared" si="55"/>
        <v>4325970.1679999996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1439300590.9299991</v>
      </c>
      <c r="EX87" s="27">
        <v>179365017445.90494</v>
      </c>
      <c r="EY87" s="27">
        <v>1137148484.1129992</v>
      </c>
      <c r="EZ87" s="27">
        <v>156205012872.38495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>
        <f t="shared" si="38"/>
        <v>78</v>
      </c>
      <c r="N88" s="33" t="s">
        <v>241</v>
      </c>
      <c r="O88" s="27">
        <v>0.5</v>
      </c>
      <c r="P88" s="27">
        <v>802</v>
      </c>
      <c r="Q88" s="27"/>
      <c r="R88" s="27"/>
      <c r="S88" s="7">
        <f>IF(OR(N88="Indéfini",N88="Autres",N88="Autre",N88="Autres demi-produits",N88="Total général"),"",IF(N88&lt;&gt;"",P88,""))</f>
        <v>802</v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362</v>
      </c>
      <c r="CS88" s="27">
        <v>164673.538</v>
      </c>
      <c r="CT88" s="27">
        <v>3385098</v>
      </c>
      <c r="CU88" s="27">
        <v>112364.965</v>
      </c>
      <c r="CV88" s="27">
        <v>2631070</v>
      </c>
      <c r="CW88" s="7">
        <f t="shared" si="55"/>
        <v>3385098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>
        <f t="shared" si="38"/>
        <v>79</v>
      </c>
      <c r="N89" s="33" t="s">
        <v>361</v>
      </c>
      <c r="O89" s="27">
        <v>0</v>
      </c>
      <c r="P89" s="27">
        <v>0</v>
      </c>
      <c r="Q89" s="27">
        <v>1223.2</v>
      </c>
      <c r="R89" s="27">
        <v>56473</v>
      </c>
      <c r="S89" s="7">
        <f t="shared" ref="S89:S100" si="74">IF(OR(N89="Indéfini",N89="Autres",N89="Autre",N89="Autres demi-produits",N89="Total général"),"",IF(N89&lt;&gt;"",P89,""))</f>
        <v>0</v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364</v>
      </c>
      <c r="CS89" s="27">
        <v>5551.6200000000008</v>
      </c>
      <c r="CT89" s="27">
        <v>2761231</v>
      </c>
      <c r="CU89" s="27">
        <v>714.63</v>
      </c>
      <c r="CV89" s="27">
        <v>80886.042000000001</v>
      </c>
      <c r="CW89" s="7">
        <f t="shared" si="55"/>
        <v>2761231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>
        <f t="shared" si="38"/>
        <v>79</v>
      </c>
      <c r="N90" s="33" t="s">
        <v>243</v>
      </c>
      <c r="O90" s="27"/>
      <c r="P90" s="27"/>
      <c r="Q90" s="27">
        <v>14592</v>
      </c>
      <c r="R90" s="27">
        <v>1298513</v>
      </c>
      <c r="S90" s="7">
        <f t="shared" si="74"/>
        <v>0</v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264</v>
      </c>
      <c r="CS90" s="27">
        <v>3148.85</v>
      </c>
      <c r="CT90" s="27">
        <v>1748121.9699999997</v>
      </c>
      <c r="CU90" s="27">
        <v>2943.9979999999996</v>
      </c>
      <c r="CV90" s="27">
        <v>1597004.1810000001</v>
      </c>
      <c r="CW90" s="7">
        <f t="shared" si="55"/>
        <v>1748121.9699999997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N91" s="26" t="s">
        <v>138</v>
      </c>
      <c r="O91" s="27">
        <v>14817621153.942001</v>
      </c>
      <c r="P91" s="27">
        <v>101368960828.01001</v>
      </c>
      <c r="Q91" s="27">
        <v>14652088253.377998</v>
      </c>
      <c r="R91" s="27">
        <v>96130474366.091995</v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241</v>
      </c>
      <c r="CS91" s="27">
        <v>880.25400000000002</v>
      </c>
      <c r="CT91" s="27">
        <v>1358903.523</v>
      </c>
      <c r="CU91" s="27">
        <v>574.23199999999997</v>
      </c>
      <c r="CV91" s="27">
        <v>788446.77899999975</v>
      </c>
      <c r="CW91" s="7">
        <f t="shared" si="55"/>
        <v>1358903.523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256</v>
      </c>
      <c r="CS92" s="27">
        <v>3002.4639999999999</v>
      </c>
      <c r="CT92" s="27">
        <v>484048.39</v>
      </c>
      <c r="CU92" s="27">
        <v>5075.0599999999977</v>
      </c>
      <c r="CV92" s="27">
        <v>628455.36099999992</v>
      </c>
      <c r="CW92" s="7">
        <f t="shared" si="55"/>
        <v>484048.39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363</v>
      </c>
      <c r="CS93" s="27">
        <v>263.05399999999997</v>
      </c>
      <c r="CT93" s="27">
        <v>364049.533</v>
      </c>
      <c r="CU93" s="27">
        <v>132.86999999999898</v>
      </c>
      <c r="CV93" s="27">
        <v>266686.8329999228</v>
      </c>
      <c r="CW93" s="7">
        <f t="shared" si="55"/>
        <v>364049.533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12796958716.170017</v>
      </c>
      <c r="CT94" s="27">
        <v>157953072011.3389</v>
      </c>
      <c r="CU94" s="27">
        <v>12313700941.991995</v>
      </c>
      <c r="CV94" s="27">
        <v>149115760847.63791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I31" sqref="I31"/>
    </sheetView>
  </sheetViews>
  <sheetFormatPr baseColWidth="10" defaultRowHeight="15" x14ac:dyDescent="0.25"/>
  <sheetData>
    <row r="1" spans="1:4" x14ac:dyDescent="0.25">
      <c r="A1" s="42" t="str">
        <f>VLOOKUP(OUTIL!$A$4,REF!$E$3:$H$15,4,FALSE)&amp;" 2025*"</f>
        <v>Janvier - Novembre 2025*</v>
      </c>
      <c r="B1" s="42"/>
      <c r="C1" s="42" t="str">
        <f>VLOOKUP(OUTIL!$A$4,REF!$E$3:$H$15,4,FALSE)&amp;" 2024"</f>
        <v>Janvier - Novembre 2024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0"/>
  <sheetViews>
    <sheetView showGridLines="0" tabSelected="1" zoomScale="85" zoomScaleNormal="85" workbookViewId="0">
      <selection activeCell="L14" sqref="L14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tr">
        <f>OUTIL!$A$1</f>
        <v>Janvier - Novembre 2025*</v>
      </c>
      <c r="C5" s="52"/>
      <c r="D5" s="53" t="str">
        <f>FILTRES!$C$1</f>
        <v>Janvier - Novembre 2024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4035368</v>
      </c>
      <c r="C8" s="3">
        <f>'Exportations  (adap)'!D9</f>
        <v>74166734</v>
      </c>
      <c r="D8" s="3">
        <f>'Exportations  (adap)'!E9</f>
        <v>3827425</v>
      </c>
      <c r="E8" s="3">
        <f>'Exportations  (adap)'!F9</f>
        <v>73456975</v>
      </c>
    </row>
    <row r="9" spans="1:8" ht="16.5" x14ac:dyDescent="0.3">
      <c r="A9" s="5" t="str">
        <f>'Exportations  (adap)'!B10</f>
        <v>Fruits rouges (fraises, framboises, myrtilles....)</v>
      </c>
      <c r="B9" s="6">
        <f>'Exportations  (adap)'!C10</f>
        <v>212489</v>
      </c>
      <c r="C9" s="6">
        <f>'Exportations  (adap)'!D10</f>
        <v>10919120</v>
      </c>
      <c r="D9" s="6">
        <f>'Exportations  (adap)'!E10</f>
        <v>201132</v>
      </c>
      <c r="E9" s="6">
        <f>'Exportations  (adap)'!F10</f>
        <v>10355587</v>
      </c>
    </row>
    <row r="10" spans="1:8" ht="16.5" x14ac:dyDescent="0.3">
      <c r="A10" s="5" t="str">
        <f>'Exportations  (adap)'!B11</f>
        <v>Crustacés, mollusques et coquillages</v>
      </c>
      <c r="B10" s="6">
        <f>'Exportations  (adap)'!C11</f>
        <v>105529</v>
      </c>
      <c r="C10" s="6">
        <f>'Exportations  (adap)'!D11</f>
        <v>10604354</v>
      </c>
      <c r="D10" s="6">
        <f>'Exportations  (adap)'!E11</f>
        <v>123013</v>
      </c>
      <c r="E10" s="6">
        <f>'Exportations  (adap)'!F11</f>
        <v>11383884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614508</v>
      </c>
      <c r="C11" s="6">
        <f>'Exportations  (adap)'!D12</f>
        <v>10380179</v>
      </c>
      <c r="D11" s="6">
        <f>'Exportations  (adap)'!E12</f>
        <v>672207</v>
      </c>
      <c r="E11" s="6">
        <f>'Exportations  (adap)'!F12</f>
        <v>10268983</v>
      </c>
      <c r="H11" s="8"/>
    </row>
    <row r="12" spans="1:8" ht="16.5" x14ac:dyDescent="0.3">
      <c r="A12" s="5" t="str">
        <f>'Exportations  (adap)'!B13</f>
        <v>Préparations et conserves de poissons et crustacés</v>
      </c>
      <c r="B12" s="6">
        <f>'Exportations  (adap)'!C13</f>
        <v>119074</v>
      </c>
      <c r="C12" s="6">
        <f>'Exportations  (adap)'!D13</f>
        <v>6725824</v>
      </c>
      <c r="D12" s="6">
        <f>'Exportations  (adap)'!E13</f>
        <v>134238</v>
      </c>
      <c r="E12" s="6">
        <f>'Exportations  (adap)'!F13</f>
        <v>7300730</v>
      </c>
      <c r="H12" s="8"/>
    </row>
    <row r="13" spans="1:8" ht="16.5" x14ac:dyDescent="0.3">
      <c r="A13" s="5" t="str">
        <f>'Exportations  (adap)'!B14</f>
        <v>Légumes frais, congelés ou en saumure</v>
      </c>
      <c r="B13" s="6">
        <f>'Exportations  (adap)'!C14</f>
        <v>541811</v>
      </c>
      <c r="C13" s="6">
        <f>'Exportations  (adap)'!D14</f>
        <v>6464383</v>
      </c>
      <c r="D13" s="6">
        <f>'Exportations  (adap)'!E14</f>
        <v>591920</v>
      </c>
      <c r="E13" s="6">
        <f>'Exportations  (adap)'!F14</f>
        <v>7383670</v>
      </c>
      <c r="H13" s="8"/>
    </row>
    <row r="14" spans="1:8" ht="16.5" x14ac:dyDescent="0.3">
      <c r="A14" s="5" t="str">
        <f>'Exportations  (adap)'!B15</f>
        <v>Poissons frais, salés, séchés ou fumés</v>
      </c>
      <c r="B14" s="6">
        <f>'Exportations  (adap)'!C15</f>
        <v>343154</v>
      </c>
      <c r="C14" s="6">
        <f>'Exportations  (adap)'!D15</f>
        <v>4915155</v>
      </c>
      <c r="D14" s="6">
        <f>'Exportations  (adap)'!E15</f>
        <v>305604</v>
      </c>
      <c r="E14" s="6">
        <f>'Exportations  (adap)'!F15</f>
        <v>4475874</v>
      </c>
    </row>
    <row r="15" spans="1:8" ht="16.5" x14ac:dyDescent="0.3">
      <c r="A15" s="5" t="str">
        <f>'Exportations  (adap)'!B16</f>
        <v>Agrumes</v>
      </c>
      <c r="B15" s="6">
        <f>'Exportations  (adap)'!C16</f>
        <v>498733</v>
      </c>
      <c r="C15" s="6">
        <f>'Exportations  (adap)'!D16</f>
        <v>4472727</v>
      </c>
      <c r="D15" s="6">
        <f>'Exportations  (adap)'!E16</f>
        <v>419009</v>
      </c>
      <c r="E15" s="6">
        <f>'Exportations  (adap)'!F16</f>
        <v>3859565</v>
      </c>
    </row>
    <row r="16" spans="1:8" ht="16.5" x14ac:dyDescent="0.3">
      <c r="A16" s="5" t="str">
        <f>'Exportations  (adap)'!B17</f>
        <v>Sucre brut ou rafiné</v>
      </c>
      <c r="B16" s="6">
        <f>'Exportations  (adap)'!C17</f>
        <v>766022</v>
      </c>
      <c r="C16" s="6">
        <f>'Exportations  (adap)'!D17</f>
        <v>4208979</v>
      </c>
      <c r="D16" s="6">
        <f>'Exportations  (adap)'!E17</f>
        <v>607795</v>
      </c>
      <c r="E16" s="6">
        <f>'Exportations  (adap)'!F17</f>
        <v>4082505</v>
      </c>
    </row>
    <row r="17" spans="1:5" ht="16.5" x14ac:dyDescent="0.3">
      <c r="A17" s="5" t="str">
        <f>'Exportations  (adap)'!B18</f>
        <v>Fruits frais ou secs, congelés ou en saumure</v>
      </c>
      <c r="B17" s="6">
        <f>'Exportations  (adap)'!C18</f>
        <v>121833</v>
      </c>
      <c r="C17" s="6">
        <f>'Exportations  (adap)'!D18</f>
        <v>2947592</v>
      </c>
      <c r="D17" s="6">
        <f>'Exportations  (adap)'!E18</f>
        <v>89135</v>
      </c>
      <c r="E17" s="6">
        <f>'Exportations  (adap)'!F18</f>
        <v>2366312</v>
      </c>
    </row>
    <row r="18" spans="1:5" ht="16.5" x14ac:dyDescent="0.3">
      <c r="A18" s="5" t="str">
        <f>'Exportations  (adap)'!B19</f>
        <v>Pastèques et melons</v>
      </c>
      <c r="B18" s="6">
        <f>'Exportations  (adap)'!C19</f>
        <v>222176</v>
      </c>
      <c r="C18" s="6">
        <f>'Exportations  (adap)'!D19</f>
        <v>2346326</v>
      </c>
      <c r="D18" s="6">
        <f>'Exportations  (adap)'!E19</f>
        <v>156251</v>
      </c>
      <c r="E18" s="6">
        <f>'Exportations  (adap)'!F19</f>
        <v>1527387</v>
      </c>
    </row>
    <row r="19" spans="1:5" ht="16.5" x14ac:dyDescent="0.3">
      <c r="A19" s="5" t="str">
        <f>'Exportations  (adap)'!B20</f>
        <v>Conserves de légumes</v>
      </c>
      <c r="B19" s="6">
        <f>'Exportations  (adap)'!C20</f>
        <v>88348</v>
      </c>
      <c r="C19" s="6">
        <f>'Exportations  (adap)'!D20</f>
        <v>1943155</v>
      </c>
      <c r="D19" s="6">
        <f>'Exportations  (adap)'!E20</f>
        <v>90985</v>
      </c>
      <c r="E19" s="6">
        <f>'Exportations  (adap)'!F20</f>
        <v>2018502</v>
      </c>
    </row>
    <row r="20" spans="1:5" ht="16.5" x14ac:dyDescent="0.3">
      <c r="A20" s="5" t="str">
        <f>'Exportations  (adap)'!B21</f>
        <v>Tabacs</v>
      </c>
      <c r="B20" s="6">
        <f>'Exportations  (adap)'!C21</f>
        <v>1542</v>
      </c>
      <c r="C20" s="6">
        <f>'Exportations  (adap)'!D21</f>
        <v>1245024</v>
      </c>
      <c r="D20" s="6">
        <f>'Exportations  (adap)'!E21</f>
        <v>3827</v>
      </c>
      <c r="E20" s="6">
        <f>'Exportations  (adap)'!F21</f>
        <v>1260823</v>
      </c>
    </row>
    <row r="21" spans="1:5" ht="16.5" x14ac:dyDescent="0.3">
      <c r="A21" s="5" t="str">
        <f>'Exportations  (adap)'!B22</f>
        <v>Préparations alimentaires diverses</v>
      </c>
      <c r="B21" s="6">
        <f>'Exportations  (adap)'!C22</f>
        <v>11733</v>
      </c>
      <c r="C21" s="6">
        <f>'Exportations  (adap)'!D22</f>
        <v>1197021</v>
      </c>
      <c r="D21" s="6">
        <f>'Exportations  (adap)'!E22</f>
        <v>12545</v>
      </c>
      <c r="E21" s="6">
        <f>'Exportations  (adap)'!F22</f>
        <v>952331</v>
      </c>
    </row>
    <row r="22" spans="1:5" ht="16.5" x14ac:dyDescent="0.3">
      <c r="A22" s="5" t="str">
        <f>'Exportations  (adap)'!B23</f>
        <v>Patisseries et préparations à base de céréales</v>
      </c>
      <c r="B22" s="6">
        <f>'Exportations  (adap)'!C23</f>
        <v>100306</v>
      </c>
      <c r="C22" s="6">
        <f>'Exportations  (adap)'!D23</f>
        <v>1176554</v>
      </c>
      <c r="D22" s="6">
        <f>'Exportations  (adap)'!E23</f>
        <v>94218</v>
      </c>
      <c r="E22" s="6">
        <f>'Exportations  (adap)'!F23</f>
        <v>1140051</v>
      </c>
    </row>
    <row r="23" spans="1:5" ht="16.5" x14ac:dyDescent="0.3">
      <c r="A23" s="5" t="str">
        <f>'Exportations  (adap)'!B24</f>
        <v>Farine et poudre de poissons</v>
      </c>
      <c r="B23" s="6">
        <f>'Exportations  (adap)'!C24</f>
        <v>85982</v>
      </c>
      <c r="C23" s="6">
        <f>'Exportations  (adap)'!D24</f>
        <v>1089576</v>
      </c>
      <c r="D23" s="6">
        <f>'Exportations  (adap)'!E24</f>
        <v>124197</v>
      </c>
      <c r="E23" s="6">
        <f>'Exportations  (adap)'!F24</f>
        <v>1773263</v>
      </c>
    </row>
    <row r="24" spans="1:5" ht="16.5" x14ac:dyDescent="0.3">
      <c r="A24" s="5" t="str">
        <f>'Exportations  (adap)'!B25</f>
        <v>Extraits et essences de café ou de thé</v>
      </c>
      <c r="B24" s="6">
        <f>'Exportations  (adap)'!C25</f>
        <v>2882</v>
      </c>
      <c r="C24" s="6">
        <f>'Exportations  (adap)'!D25</f>
        <v>485604</v>
      </c>
      <c r="D24" s="6">
        <f>'Exportations  (adap)'!E25</f>
        <v>2392</v>
      </c>
      <c r="E24" s="6">
        <f>'Exportations  (adap)'!F25</f>
        <v>361275</v>
      </c>
    </row>
    <row r="25" spans="1:5" ht="16.5" x14ac:dyDescent="0.3">
      <c r="A25" s="5" t="str">
        <f>'Exportations  (adap)'!B26</f>
        <v>Fromage</v>
      </c>
      <c r="B25" s="6">
        <f>'Exportations  (adap)'!C26</f>
        <v>6030</v>
      </c>
      <c r="C25" s="6">
        <f>'Exportations  (adap)'!D26</f>
        <v>283795</v>
      </c>
      <c r="D25" s="6">
        <f>'Exportations  (adap)'!E26</f>
        <v>1870</v>
      </c>
      <c r="E25" s="6">
        <f>'Exportations  (adap)'!F26</f>
        <v>117887</v>
      </c>
    </row>
    <row r="26" spans="1:5" ht="16.5" x14ac:dyDescent="0.3">
      <c r="A26" s="5" t="str">
        <f>'Exportations  (adap)'!B27</f>
        <v>Eaux minérales et boissons non alcooliques</v>
      </c>
      <c r="B26" s="6">
        <f>'Exportations  (adap)'!C27</f>
        <v>37299</v>
      </c>
      <c r="C26" s="6">
        <f>'Exportations  (adap)'!D27</f>
        <v>274571</v>
      </c>
      <c r="D26" s="6">
        <f>'Exportations  (adap)'!E27</f>
        <v>41446</v>
      </c>
      <c r="E26" s="6">
        <f>'Exportations  (adap)'!F27</f>
        <v>290739</v>
      </c>
    </row>
    <row r="27" spans="1:5" ht="16.5" x14ac:dyDescent="0.3">
      <c r="A27" s="5" t="str">
        <f>'Exportations  (adap)'!B28</f>
        <v>Oeufs</v>
      </c>
      <c r="B27" s="6">
        <f>'Exportations  (adap)'!C28</f>
        <v>5402</v>
      </c>
      <c r="C27" s="6">
        <f>'Exportations  (adap)'!D28</f>
        <v>254736</v>
      </c>
      <c r="D27" s="6">
        <f>'Exportations  (adap)'!E28</f>
        <v>4823</v>
      </c>
      <c r="E27" s="6">
        <f>'Exportations  (adap)'!F28</f>
        <v>261605</v>
      </c>
    </row>
    <row r="28" spans="1:5" ht="16.5" x14ac:dyDescent="0.3">
      <c r="A28" s="5" t="str">
        <f>'Exportations  (adap)'!B29</f>
        <v>Thé</v>
      </c>
      <c r="B28" s="6">
        <f>'Exportations  (adap)'!C29</f>
        <v>870</v>
      </c>
      <c r="C28" s="6">
        <f>'Exportations  (adap)'!D29</f>
        <v>235025</v>
      </c>
      <c r="D28" s="6">
        <f>'Exportations  (adap)'!E29</f>
        <v>1132</v>
      </c>
      <c r="E28" s="6">
        <f>'Exportations  (adap)'!F29</f>
        <v>323808</v>
      </c>
    </row>
    <row r="29" spans="1:5" ht="16.5" x14ac:dyDescent="0.3">
      <c r="A29" s="5" t="str">
        <f>'Exportations  (adap)'!B30</f>
        <v>Conserves de fruits et confitures</v>
      </c>
      <c r="B29" s="6">
        <f>'Exportations  (adap)'!C30</f>
        <v>11759</v>
      </c>
      <c r="C29" s="6">
        <f>'Exportations  (adap)'!D30</f>
        <v>232692</v>
      </c>
      <c r="D29" s="6">
        <f>'Exportations  (adap)'!E30</f>
        <v>9568</v>
      </c>
      <c r="E29" s="6">
        <f>'Exportations  (adap)'!F30</f>
        <v>213033</v>
      </c>
    </row>
    <row r="30" spans="1:5" ht="16.5" x14ac:dyDescent="0.3">
      <c r="A30" s="5" t="str">
        <f>'Exportations  (adap)'!B31</f>
        <v>Jus de fruits et de légumes</v>
      </c>
      <c r="B30" s="6">
        <f>'Exportations  (adap)'!C31</f>
        <v>14729</v>
      </c>
      <c r="C30" s="6">
        <f>'Exportations  (adap)'!D31</f>
        <v>231710</v>
      </c>
      <c r="D30" s="6">
        <f>'Exportations  (adap)'!E31</f>
        <v>14964</v>
      </c>
      <c r="E30" s="6">
        <f>'Exportations  (adap)'!F31</f>
        <v>241886</v>
      </c>
    </row>
    <row r="31" spans="1:5" ht="16.5" x14ac:dyDescent="0.3">
      <c r="A31" s="5" t="str">
        <f>'Exportations  (adap)'!B32</f>
        <v>Préparations à base de sucre</v>
      </c>
      <c r="B31" s="6">
        <f>'Exportations  (adap)'!C32</f>
        <v>26165</v>
      </c>
      <c r="C31" s="6">
        <f>'Exportations  (adap)'!D32</f>
        <v>229448</v>
      </c>
      <c r="D31" s="6">
        <f>'Exportations  (adap)'!E32</f>
        <v>21154</v>
      </c>
      <c r="E31" s="6">
        <f>'Exportations  (adap)'!F32</f>
        <v>260630</v>
      </c>
    </row>
    <row r="32" spans="1:5" ht="16.5" x14ac:dyDescent="0.3">
      <c r="A32" s="5" t="str">
        <f>'Exportations  (adap)'!B33</f>
        <v>Epices</v>
      </c>
      <c r="B32" s="6">
        <f>'Exportations  (adap)'!C33</f>
        <v>6954</v>
      </c>
      <c r="C32" s="6">
        <f>'Exportations  (adap)'!D33</f>
        <v>173174</v>
      </c>
      <c r="D32" s="6">
        <f>'Exportations  (adap)'!E33</f>
        <v>8598</v>
      </c>
      <c r="E32" s="6">
        <f>'Exportations  (adap)'!F33</f>
        <v>220784</v>
      </c>
    </row>
    <row r="33" spans="1:5" ht="16.5" x14ac:dyDescent="0.3">
      <c r="A33" s="5" t="str">
        <f>'Exportations  (adap)'!B34</f>
        <v>Cacao et preparations à base de cacao</v>
      </c>
      <c r="B33" s="6">
        <f>'Exportations  (adap)'!C34</f>
        <v>2424</v>
      </c>
      <c r="C33" s="6">
        <f>'Exportations  (adap)'!D34</f>
        <v>149290</v>
      </c>
      <c r="D33" s="6">
        <f>'Exportations  (adap)'!E34</f>
        <v>2324</v>
      </c>
      <c r="E33" s="6">
        <f>'Exportations  (adap)'!F34</f>
        <v>124843</v>
      </c>
    </row>
    <row r="34" spans="1:5" ht="16.5" x14ac:dyDescent="0.3">
      <c r="A34" s="5" t="str">
        <f>'Exportations  (adap)'!B35</f>
        <v>Bières; vins; vermouths; et autres boissons spiritueuses</v>
      </c>
      <c r="B34" s="6">
        <f>'Exportations  (adap)'!C35</f>
        <v>2825</v>
      </c>
      <c r="C34" s="6">
        <f>'Exportations  (adap)'!D35</f>
        <v>128033</v>
      </c>
      <c r="D34" s="6">
        <f>'Exportations  (adap)'!E35</f>
        <v>3049</v>
      </c>
      <c r="E34" s="6">
        <f>'Exportations  (adap)'!F35</f>
        <v>108252</v>
      </c>
    </row>
    <row r="35" spans="1:5" ht="16.5" x14ac:dyDescent="0.3">
      <c r="A35" s="5" t="str">
        <f>'Exportations  (adap)'!B36</f>
        <v>Dattes</v>
      </c>
      <c r="B35" s="6">
        <f>'Exportations  (adap)'!C36</f>
        <v>2187</v>
      </c>
      <c r="C35" s="6">
        <f>'Exportations  (adap)'!D36</f>
        <v>126589</v>
      </c>
      <c r="D35" s="6">
        <f>'Exportations  (adap)'!E36</f>
        <v>2651</v>
      </c>
      <c r="E35" s="6">
        <f>'Exportations  (adap)'!F36</f>
        <v>118518</v>
      </c>
    </row>
    <row r="36" spans="1:5" ht="16.5" x14ac:dyDescent="0.3">
      <c r="A36" s="5" t="str">
        <f>'Exportations  (adap)'!B37</f>
        <v>Pommes de terre</v>
      </c>
      <c r="B36" s="6">
        <f>'Exportations  (adap)'!C37</f>
        <v>28408</v>
      </c>
      <c r="C36" s="6">
        <f>'Exportations  (adap)'!D37</f>
        <v>101781</v>
      </c>
      <c r="D36" s="6">
        <f>'Exportations  (adap)'!E37</f>
        <v>34376</v>
      </c>
      <c r="E36" s="6">
        <f>'Exportations  (adap)'!F37</f>
        <v>116548</v>
      </c>
    </row>
    <row r="37" spans="1:5" ht="16.5" x14ac:dyDescent="0.3">
      <c r="A37" s="5" t="str">
        <f>'Exportations  (adap)'!B38</f>
        <v>Café</v>
      </c>
      <c r="B37" s="6">
        <f>'Exportations  (adap)'!C38</f>
        <v>554</v>
      </c>
      <c r="C37" s="6">
        <f>'Exportations  (adap)'!D38</f>
        <v>96815</v>
      </c>
      <c r="D37" s="6">
        <f>'Exportations  (adap)'!E38</f>
        <v>194</v>
      </c>
      <c r="E37" s="6">
        <f>'Exportations  (adap)'!F38</f>
        <v>19802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53640</v>
      </c>
      <c r="C38" s="6">
        <f>'Exportations  (adap)'!D39</f>
        <v>527502</v>
      </c>
      <c r="D38" s="6">
        <f>'Exportations  (adap)'!E39</f>
        <v>52808</v>
      </c>
      <c r="E38" s="6">
        <f>'Exportations  (adap)'!F39</f>
        <v>527898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496381</v>
      </c>
      <c r="C39" s="3">
        <f>'Exportations  (adap)'!D40</f>
        <v>4647320</v>
      </c>
      <c r="D39" s="3">
        <f>'Exportations  (adap)'!E40</f>
        <v>436350</v>
      </c>
      <c r="E39" s="3">
        <f>'Exportations  (adap)'!F40</f>
        <v>4686219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466733</v>
      </c>
      <c r="C40" s="6">
        <f>'Exportations  (adap)'!D41</f>
        <v>4325853</v>
      </c>
      <c r="D40" s="6">
        <f>'Exportations  (adap)'!E41</f>
        <v>434748</v>
      </c>
      <c r="E40" s="6">
        <f>'Exportations  (adap)'!F41</f>
        <v>4483919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218257</v>
      </c>
      <c r="D41" s="6">
        <f>'Exportations  (adap)'!E42</f>
        <v>0</v>
      </c>
      <c r="E41" s="6">
        <f>'Exportations  (adap)'!F42</f>
        <v>182425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29648</v>
      </c>
      <c r="C42" s="6">
        <f>'Exportations  (adap)'!D43</f>
        <v>103210</v>
      </c>
      <c r="D42" s="6">
        <f>'Exportations  (adap)'!E43</f>
        <v>1602</v>
      </c>
      <c r="E42" s="6">
        <f>'Exportations  (adap)'!F43</f>
        <v>19875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243328</v>
      </c>
      <c r="C43" s="3">
        <f>'Exportations  (adap)'!D44</f>
        <v>5040346</v>
      </c>
      <c r="D43" s="3">
        <f>'Exportations  (adap)'!E44</f>
        <v>207197</v>
      </c>
      <c r="E43" s="3">
        <f>'Exportations  (adap)'!F44</f>
        <v>5835871</v>
      </c>
    </row>
    <row r="44" spans="1:5" ht="16.5" x14ac:dyDescent="0.3">
      <c r="A44" s="5" t="str">
        <f>'Exportations  (adap)'!B45</f>
        <v>Sous-produits animaux non comestibles</v>
      </c>
      <c r="B44" s="6">
        <f>'Exportations  (adap)'!C45</f>
        <v>45889</v>
      </c>
      <c r="C44" s="6">
        <f>'Exportations  (adap)'!D45</f>
        <v>1089834</v>
      </c>
      <c r="D44" s="6">
        <f>'Exportations  (adap)'!E45</f>
        <v>47623</v>
      </c>
      <c r="E44" s="6">
        <f>'Exportations  (adap)'!F45</f>
        <v>1164434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32584</v>
      </c>
      <c r="C45" s="6">
        <f>'Exportations  (adap)'!D46</f>
        <v>763368</v>
      </c>
      <c r="D45" s="6">
        <f>'Exportations  (adap)'!E46</f>
        <v>28802</v>
      </c>
      <c r="E45" s="6">
        <f>'Exportations  (adap)'!F46</f>
        <v>729597</v>
      </c>
    </row>
    <row r="46" spans="1:5" ht="16.5" x14ac:dyDescent="0.3">
      <c r="A46" s="5" t="str">
        <f>'Exportations  (adap)'!B47</f>
        <v>Graisses et huiles de poissons</v>
      </c>
      <c r="B46" s="6">
        <f>'Exportations  (adap)'!C47</f>
        <v>23460</v>
      </c>
      <c r="C46" s="6">
        <f>'Exportations  (adap)'!D47</f>
        <v>596423</v>
      </c>
      <c r="D46" s="6">
        <f>'Exportations  (adap)'!E47</f>
        <v>17029</v>
      </c>
      <c r="E46" s="6">
        <f>'Exportations  (adap)'!F47</f>
        <v>1159752</v>
      </c>
    </row>
    <row r="47" spans="1:5" ht="16.5" x14ac:dyDescent="0.3">
      <c r="A47" s="5" t="str">
        <f>'Exportations  (adap)'!B48</f>
        <v>Huile d'olive brute ou raffinée</v>
      </c>
      <c r="B47" s="6">
        <f>'Exportations  (adap)'!C48</f>
        <v>13359</v>
      </c>
      <c r="C47" s="6">
        <f>'Exportations  (adap)'!D48</f>
        <v>469005</v>
      </c>
      <c r="D47" s="6">
        <f>'Exportations  (adap)'!E48</f>
        <v>14931</v>
      </c>
      <c r="E47" s="6">
        <f>'Exportations  (adap)'!F48</f>
        <v>871705</v>
      </c>
    </row>
    <row r="48" spans="1:5" ht="16.5" x14ac:dyDescent="0.3">
      <c r="A48" s="5" t="str">
        <f>'Exportations  (adap)'!B49</f>
        <v>Autres huiles végétales brutes ou raffinées</v>
      </c>
      <c r="B48" s="6">
        <f>'Exportations  (adap)'!C49</f>
        <v>2393</v>
      </c>
      <c r="C48" s="6">
        <f>'Exportations  (adap)'!D49</f>
        <v>318702</v>
      </c>
      <c r="D48" s="6">
        <f>'Exportations  (adap)'!E49</f>
        <v>1141</v>
      </c>
      <c r="E48" s="6">
        <f>'Exportations  (adap)'!F49</f>
        <v>286517</v>
      </c>
    </row>
    <row r="49" spans="1:6" ht="16.5" x14ac:dyDescent="0.3">
      <c r="A49" s="5" t="str">
        <f>'Exportations  (adap)'!B50</f>
        <v>Plantes vivantes et produits de la floriculture</v>
      </c>
      <c r="B49" s="6">
        <f>'Exportations  (adap)'!C50</f>
        <v>10158</v>
      </c>
      <c r="C49" s="6">
        <f>'Exportations  (adap)'!D50</f>
        <v>318543</v>
      </c>
      <c r="D49" s="6">
        <f>'Exportations  (adap)'!E50</f>
        <v>10144</v>
      </c>
      <c r="E49" s="6">
        <f>'Exportations  (adap)'!F50</f>
        <v>311928</v>
      </c>
    </row>
    <row r="50" spans="1:6" ht="16.5" x14ac:dyDescent="0.3">
      <c r="A50" s="5" t="str">
        <f>'Exportations  (adap)'!B51</f>
        <v>Gommes; résines et autres sucs et extraits végétaux</v>
      </c>
      <c r="B50" s="6">
        <f>'Exportations  (adap)'!C51</f>
        <v>1462</v>
      </c>
      <c r="C50" s="6">
        <f>'Exportations  (adap)'!D51</f>
        <v>310086</v>
      </c>
      <c r="D50" s="6">
        <f>'Exportations  (adap)'!E51</f>
        <v>953</v>
      </c>
      <c r="E50" s="6">
        <f>'Exportations  (adap)'!F51</f>
        <v>246307</v>
      </c>
    </row>
    <row r="51" spans="1:6" ht="16.5" x14ac:dyDescent="0.3">
      <c r="A51" s="5" t="str">
        <f>'Exportations  (adap)'!B52</f>
        <v>Agar-agar</v>
      </c>
      <c r="B51" s="6">
        <f>'Exportations  (adap)'!C52</f>
        <v>807</v>
      </c>
      <c r="C51" s="6">
        <f>'Exportations  (adap)'!D52</f>
        <v>246693</v>
      </c>
      <c r="D51" s="6">
        <f>'Exportations  (adap)'!E52</f>
        <v>775</v>
      </c>
      <c r="E51" s="6">
        <f>'Exportations  (adap)'!F52</f>
        <v>232939</v>
      </c>
    </row>
    <row r="52" spans="1:6" ht="16.5" x14ac:dyDescent="0.3">
      <c r="A52" s="5" t="str">
        <f>'Exportations  (adap)'!B53</f>
        <v>Animaux vivants</v>
      </c>
      <c r="B52" s="6">
        <f>'Exportations  (adap)'!C53</f>
        <v>140</v>
      </c>
      <c r="C52" s="6">
        <f>'Exportations  (adap)'!D53</f>
        <v>153072</v>
      </c>
      <c r="D52" s="6">
        <f>'Exportations  (adap)'!E53</f>
        <v>135</v>
      </c>
      <c r="E52" s="6">
        <f>'Exportations  (adap)'!F53</f>
        <v>153400</v>
      </c>
    </row>
    <row r="53" spans="1:6" ht="16.5" x14ac:dyDescent="0.3">
      <c r="A53" s="5" t="str">
        <f>'Exportations  (adap)'!B54</f>
        <v>Huile de soja brute ou raffinée</v>
      </c>
      <c r="B53" s="6">
        <f>'Exportations  (adap)'!C54</f>
        <v>9449</v>
      </c>
      <c r="C53" s="6">
        <f>'Exportations  (adap)'!D54</f>
        <v>134157</v>
      </c>
      <c r="D53" s="6">
        <f>'Exportations  (adap)'!E54</f>
        <v>5876</v>
      </c>
      <c r="E53" s="6">
        <f>'Exportations  (adap)'!F54</f>
        <v>82034</v>
      </c>
    </row>
    <row r="54" spans="1:6" ht="16.5" x14ac:dyDescent="0.3">
      <c r="A54" s="5" t="str">
        <f>'Exportations  (adap)'!B55</f>
        <v>Huile de tournesol brute ou raffinée</v>
      </c>
      <c r="B54" s="6">
        <f>'Exportations  (adap)'!C55</f>
        <v>6905</v>
      </c>
      <c r="C54" s="6">
        <f>'Exportations  (adap)'!D55</f>
        <v>109183</v>
      </c>
      <c r="D54" s="6">
        <f>'Exportations  (adap)'!E55</f>
        <v>6675</v>
      </c>
      <c r="E54" s="6">
        <f>'Exportations  (adap)'!F55</f>
        <v>89609</v>
      </c>
    </row>
    <row r="55" spans="1:6" ht="16.5" x14ac:dyDescent="0.3">
      <c r="A55" s="5" t="str">
        <f>'Exportations  (adap)'!B56</f>
        <v>Liège brut, élaboré et mi-ouvré</v>
      </c>
      <c r="B55" s="6">
        <f>'Exportations  (adap)'!C56</f>
        <v>3742</v>
      </c>
      <c r="C55" s="6">
        <f>'Exportations  (adap)'!D56</f>
        <v>96096</v>
      </c>
      <c r="D55" s="6">
        <f>'Exportations  (adap)'!E56</f>
        <v>3668</v>
      </c>
      <c r="E55" s="6">
        <f>'Exportations  (adap)'!F56</f>
        <v>118555</v>
      </c>
    </row>
    <row r="56" spans="1:6" ht="16.5" x14ac:dyDescent="0.3">
      <c r="A56" s="5" t="str">
        <f>'Exportations  (adap)'!B57</f>
        <v>Graisses et huiles animales sauf de poissons</v>
      </c>
      <c r="B56" s="6">
        <f>'Exportations  (adap)'!C57</f>
        <v>7817</v>
      </c>
      <c r="C56" s="6">
        <f>'Exportations  (adap)'!D57</f>
        <v>86740</v>
      </c>
      <c r="D56" s="6">
        <f>'Exportations  (adap)'!E57</f>
        <v>5995</v>
      </c>
      <c r="E56" s="6">
        <f>'Exportations  (adap)'!F57</f>
        <v>63822</v>
      </c>
    </row>
    <row r="57" spans="1:6" ht="16.5" x14ac:dyDescent="0.3">
      <c r="A57" s="5" t="str">
        <f>'Exportations  (adap)'!B58</f>
        <v>Algues</v>
      </c>
      <c r="B57" s="6">
        <f>'Exportations  (adap)'!C58</f>
        <v>3057</v>
      </c>
      <c r="C57" s="6">
        <f>'Exportations  (adap)'!D58</f>
        <v>80953</v>
      </c>
      <c r="D57" s="6">
        <f>'Exportations  (adap)'!E58</f>
        <v>2755</v>
      </c>
      <c r="E57" s="6">
        <f>'Exportations  (adap)'!F58</f>
        <v>74237</v>
      </c>
    </row>
    <row r="58" spans="1:6" ht="16.5" x14ac:dyDescent="0.3">
      <c r="A58" s="5" t="str">
        <f>'Exportations  (adap)'!B59</f>
        <v>Vieux papiers</v>
      </c>
      <c r="B58" s="6">
        <f>'Exportations  (adap)'!C59</f>
        <v>50949</v>
      </c>
      <c r="C58" s="6">
        <f>'Exportations  (adap)'!D59</f>
        <v>75269</v>
      </c>
      <c r="D58" s="6">
        <f>'Exportations  (adap)'!E59</f>
        <v>41354</v>
      </c>
      <c r="E58" s="6">
        <f>'Exportations  (adap)'!F59</f>
        <v>60802</v>
      </c>
    </row>
    <row r="59" spans="1:6" ht="16.5" x14ac:dyDescent="0.3">
      <c r="A59" s="5" t="str">
        <f>'Exportations  (adap)'!B60</f>
        <v>Graines, spores et fruits à ensemencer</v>
      </c>
      <c r="B59" s="6">
        <f>'Exportations  (adap)'!C60</f>
        <v>11</v>
      </c>
      <c r="C59" s="6">
        <f>'Exportations  (adap)'!D60</f>
        <v>38276</v>
      </c>
      <c r="D59" s="6">
        <f>'Exportations  (adap)'!E60</f>
        <v>34</v>
      </c>
      <c r="E59" s="6">
        <f>'Exportations  (adap)'!F60</f>
        <v>49523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31146</v>
      </c>
      <c r="C60" s="6">
        <f>'Exportations  (adap)'!D61</f>
        <v>153946</v>
      </c>
      <c r="D60" s="6">
        <f>'Exportations  (adap)'!E61</f>
        <v>19307</v>
      </c>
      <c r="E60" s="6">
        <f>'Exportations  (adap)'!F61</f>
        <v>140710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11498414</v>
      </c>
      <c r="C61" s="3">
        <f>'Exportations  (adap)'!D62</f>
        <v>15096484</v>
      </c>
      <c r="D61" s="3">
        <f>'Exportations  (adap)'!E62</f>
        <v>11160764</v>
      </c>
      <c r="E61" s="3">
        <f>'Exportations  (adap)'!F62</f>
        <v>13604246</v>
      </c>
    </row>
    <row r="62" spans="1:6" ht="16.5" x14ac:dyDescent="0.3">
      <c r="A62" s="5" t="str">
        <f>'Exportations  (adap)'!B63</f>
        <v>Phosphates</v>
      </c>
      <c r="B62" s="6">
        <f>'Exportations  (adap)'!C63</f>
        <v>6303259</v>
      </c>
      <c r="C62" s="6">
        <f>'Exportations  (adap)'!D63</f>
        <v>9078215</v>
      </c>
      <c r="D62" s="6">
        <f>'Exportations  (adap)'!E63</f>
        <v>5930506</v>
      </c>
      <c r="E62" s="6">
        <f>'Exportations  (adap)'!F63</f>
        <v>7041150</v>
      </c>
      <c r="F62" s="4"/>
    </row>
    <row r="63" spans="1:6" ht="16.5" x14ac:dyDescent="0.3">
      <c r="A63" s="5" t="str">
        <f>'Exportations  (adap)'!B64</f>
        <v>Minerai de cuivre</v>
      </c>
      <c r="B63" s="6">
        <f>'Exportations  (adap)'!C64</f>
        <v>79542</v>
      </c>
      <c r="C63" s="6">
        <f>'Exportations  (adap)'!D64</f>
        <v>1260304</v>
      </c>
      <c r="D63" s="6">
        <f>'Exportations  (adap)'!E64</f>
        <v>99010</v>
      </c>
      <c r="E63" s="6">
        <f>'Exportations  (adap)'!F64</f>
        <v>1385686</v>
      </c>
    </row>
    <row r="64" spans="1:6" ht="16.5" x14ac:dyDescent="0.3">
      <c r="A64" s="5" t="str">
        <f>'Exportations  (adap)'!B65</f>
        <v>Sulfate de baryum</v>
      </c>
      <c r="B64" s="6">
        <f>'Exportations  (adap)'!C65</f>
        <v>935152</v>
      </c>
      <c r="C64" s="6">
        <f>'Exportations  (adap)'!D65</f>
        <v>1048565</v>
      </c>
      <c r="D64" s="6">
        <f>'Exportations  (adap)'!E65</f>
        <v>913414</v>
      </c>
      <c r="E64" s="6">
        <f>'Exportations  (adap)'!F65</f>
        <v>1026844</v>
      </c>
      <c r="F64" s="4"/>
    </row>
    <row r="65" spans="1:13" ht="16.5" x14ac:dyDescent="0.3">
      <c r="A65" s="5" t="str">
        <f>'Exportations  (adap)'!B66</f>
        <v>Ferraille, déchets, débris de cuivre,fonte, fer, acier et autres mierais</v>
      </c>
      <c r="B65" s="6">
        <f>'Exportations  (adap)'!C66</f>
        <v>48712</v>
      </c>
      <c r="C65" s="6">
        <f>'Exportations  (adap)'!D66</f>
        <v>1030518</v>
      </c>
      <c r="D65" s="6">
        <f>'Exportations  (adap)'!E66</f>
        <v>51099</v>
      </c>
      <c r="E65" s="6">
        <f>'Exportations  (adap)'!F66</f>
        <v>1079074</v>
      </c>
      <c r="F65" s="4"/>
    </row>
    <row r="66" spans="1:13" ht="16.5" x14ac:dyDescent="0.3">
      <c r="A66" s="5" t="str">
        <f>'Exportations  (adap)'!B67</f>
        <v>Minerai de plomb</v>
      </c>
      <c r="B66" s="6">
        <f>'Exportations  (adap)'!C67</f>
        <v>51098</v>
      </c>
      <c r="C66" s="6">
        <f>'Exportations  (adap)'!D67</f>
        <v>843571</v>
      </c>
      <c r="D66" s="6">
        <f>'Exportations  (adap)'!E67</f>
        <v>57305</v>
      </c>
      <c r="E66" s="6">
        <f>'Exportations  (adap)'!F67</f>
        <v>778466</v>
      </c>
    </row>
    <row r="67" spans="1:13" ht="16.5" x14ac:dyDescent="0.3">
      <c r="A67" s="5" t="str">
        <f>'Exportations  (adap)'!B68</f>
        <v>Marbres; granit; gypse et autres pierres</v>
      </c>
      <c r="B67" s="6">
        <f>'Exportations  (adap)'!C68</f>
        <v>2110173</v>
      </c>
      <c r="C67" s="6">
        <f>'Exportations  (adap)'!D68</f>
        <v>416550</v>
      </c>
      <c r="D67" s="6">
        <f>'Exportations  (adap)'!E68</f>
        <v>2164628</v>
      </c>
      <c r="E67" s="6">
        <f>'Exportations  (adap)'!F68</f>
        <v>504463</v>
      </c>
    </row>
    <row r="68" spans="1:13" ht="16.5" x14ac:dyDescent="0.3">
      <c r="A68" s="5" t="str">
        <f>'Exportations  (adap)'!B69</f>
        <v>Fluorine spath fluor</v>
      </c>
      <c r="B68" s="6">
        <f>'Exportations  (adap)'!C69</f>
        <v>1064443</v>
      </c>
      <c r="C68" s="6">
        <f>'Exportations  (adap)'!D69</f>
        <v>328424</v>
      </c>
      <c r="D68" s="6">
        <f>'Exportations  (adap)'!E69</f>
        <v>949635</v>
      </c>
      <c r="E68" s="6">
        <f>'Exportations  (adap)'!F69</f>
        <v>340887</v>
      </c>
    </row>
    <row r="69" spans="1:13" ht="16.5" x14ac:dyDescent="0.3">
      <c r="A69" s="5" t="str">
        <f>'Exportations  (adap)'!B70</f>
        <v>Autres minerais métallifères et déchets métalliques</v>
      </c>
      <c r="B69" s="6">
        <f>'Exportations  (adap)'!C70</f>
        <v>76696</v>
      </c>
      <c r="C69" s="6">
        <f>'Exportations  (adap)'!D70</f>
        <v>274984</v>
      </c>
      <c r="D69" s="6">
        <f>'Exportations  (adap)'!E70</f>
        <v>70185</v>
      </c>
      <c r="E69" s="6">
        <f>'Exportations  (adap)'!F70</f>
        <v>385392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47215</v>
      </c>
      <c r="C70" s="6">
        <f>'Exportations  (adap)'!D71</f>
        <v>262062</v>
      </c>
      <c r="D70" s="6">
        <f>'Exportations  (adap)'!E71</f>
        <v>85007</v>
      </c>
      <c r="E70" s="6">
        <f>'Exportations  (adap)'!F71</f>
        <v>430821</v>
      </c>
    </row>
    <row r="71" spans="1:13" ht="16.5" x14ac:dyDescent="0.3">
      <c r="A71" s="5" t="str">
        <f>'Exportations  (adap)'!B72</f>
        <v>Minerai de manganèse</v>
      </c>
      <c r="B71" s="6">
        <f>'Exportations  (adap)'!C72</f>
        <v>69876</v>
      </c>
      <c r="C71" s="6">
        <f>'Exportations  (adap)'!D72</f>
        <v>173734</v>
      </c>
      <c r="D71" s="6">
        <f>'Exportations  (adap)'!E72</f>
        <v>82363</v>
      </c>
      <c r="E71" s="6">
        <f>'Exportations  (adap)'!F72</f>
        <v>176600</v>
      </c>
    </row>
    <row r="72" spans="1:13" ht="16.5" x14ac:dyDescent="0.3">
      <c r="A72" s="5" t="str">
        <f>'Exportations  (adap)'!B73</f>
        <v>Fibres textiles synthétiques</v>
      </c>
      <c r="B72" s="6">
        <f>'Exportations  (adap)'!C73</f>
        <v>10853</v>
      </c>
      <c r="C72" s="6">
        <f>'Exportations  (adap)'!D73</f>
        <v>141371</v>
      </c>
      <c r="D72" s="6">
        <f>'Exportations  (adap)'!E73</f>
        <v>17835</v>
      </c>
      <c r="E72" s="6">
        <f>'Exportations  (adap)'!F73</f>
        <v>215639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701395</v>
      </c>
      <c r="C73" s="6">
        <f>'Exportations  (adap)'!D74</f>
        <v>238186</v>
      </c>
      <c r="D73" s="6">
        <f>'Exportations  (adap)'!E74</f>
        <v>739777</v>
      </c>
      <c r="E73" s="6">
        <f>'Exportations  (adap)'!F74</f>
        <v>239224</v>
      </c>
    </row>
    <row r="74" spans="1:13" x14ac:dyDescent="0.25">
      <c r="A74" s="2" t="str">
        <f>UPPER('Exportations  (adap)'!B75)</f>
        <v>DEMI PRODUITS</v>
      </c>
      <c r="B74" s="3">
        <f>'Exportations  (adap)'!C75</f>
        <v>14817621</v>
      </c>
      <c r="C74" s="3">
        <f>'Exportations  (adap)'!D75</f>
        <v>101368961</v>
      </c>
      <c r="D74" s="3">
        <f>'Exportations  (adap)'!E75</f>
        <v>14652088</v>
      </c>
      <c r="E74" s="3">
        <f>'Exportations  (adap)'!F75</f>
        <v>96130474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11366920</v>
      </c>
      <c r="C75" s="6">
        <f>'Exportations  (adap)'!D76</f>
        <v>63139139</v>
      </c>
      <c r="D75" s="6">
        <f>'Exportations  (adap)'!E76</f>
        <v>11055156</v>
      </c>
      <c r="E75" s="6">
        <f>'Exportations  (adap)'!F76</f>
        <v>56532944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2070797</v>
      </c>
      <c r="C76" s="6">
        <f>'Exportations  (adap)'!D77</f>
        <v>14931657</v>
      </c>
      <c r="D76" s="6">
        <f>'Exportations  (adap)'!E77</f>
        <v>2016964</v>
      </c>
      <c r="E76" s="6">
        <f>'Exportations  (adap)'!F77</f>
        <v>13027714</v>
      </c>
      <c r="J76" s="4"/>
      <c r="K76" s="4"/>
      <c r="L76" s="4"/>
      <c r="M76" s="4"/>
    </row>
    <row r="77" spans="1:13" ht="16.5" x14ac:dyDescent="0.3">
      <c r="A77" s="5" t="str">
        <f>'Exportations  (adap)'!B78</f>
        <v>Composants électroniques</v>
      </c>
      <c r="B77" s="6">
        <f>'Exportations  (adap)'!C78</f>
        <v>1229</v>
      </c>
      <c r="C77" s="6">
        <f>'Exportations  (adap)'!D78</f>
        <v>4233039</v>
      </c>
      <c r="D77" s="6">
        <f>'Exportations  (adap)'!E78</f>
        <v>1508</v>
      </c>
      <c r="E77" s="6">
        <f>'Exportations  (adap)'!F78</f>
        <v>6992296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Argent brut et ouvrages mi-ouvrés en argent</v>
      </c>
      <c r="B78" s="6">
        <f>'Exportations  (adap)'!C79</f>
        <v>250</v>
      </c>
      <c r="C78" s="6">
        <f>'Exportations  (adap)'!D79</f>
        <v>2493544</v>
      </c>
      <c r="D78" s="6">
        <f>'Exportations  (adap)'!E79</f>
        <v>138</v>
      </c>
      <c r="E78" s="6">
        <f>'Exportations  (adap)'!F79</f>
        <v>1037159</v>
      </c>
      <c r="J78" s="4"/>
      <c r="K78" s="4"/>
      <c r="L78" s="4"/>
      <c r="M78" s="4"/>
    </row>
    <row r="79" spans="1:13" ht="16.5" x14ac:dyDescent="0.3">
      <c r="A79" s="5" t="str">
        <f>'Exportations  (adap)'!B80</f>
        <v>Fils et câbles électriques</v>
      </c>
      <c r="B79" s="6">
        <f>'Exportations  (adap)'!C80</f>
        <v>19187</v>
      </c>
      <c r="C79" s="6">
        <f>'Exportations  (adap)'!D80</f>
        <v>2257925</v>
      </c>
      <c r="D79" s="6">
        <f>'Exportations  (adap)'!E80</f>
        <v>36110</v>
      </c>
      <c r="E79" s="6">
        <f>'Exportations  (adap)'!F80</f>
        <v>4965759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Cuivre et alliages de cuivre</v>
      </c>
      <c r="B80" s="6">
        <f>'Exportations  (adap)'!C81</f>
        <v>16422</v>
      </c>
      <c r="C80" s="6">
        <f>'Exportations  (adap)'!D81</f>
        <v>1298550</v>
      </c>
      <c r="D80" s="6">
        <f>'Exportations  (adap)'!E81</f>
        <v>14809</v>
      </c>
      <c r="E80" s="6">
        <f>'Exportations  (adap)'!F81</f>
        <v>1167166</v>
      </c>
      <c r="J80" s="4"/>
      <c r="K80" s="4"/>
      <c r="L80" s="4"/>
      <c r="M80" s="4"/>
    </row>
    <row r="81" spans="1:13" ht="16.5" x14ac:dyDescent="0.3">
      <c r="A81" s="5" t="str">
        <f>'Exportations  (adap)'!B82</f>
        <v>Autres métaux communs et ouvrages en ces matières</v>
      </c>
      <c r="B81" s="6">
        <f>'Exportations  (adap)'!C82</f>
        <v>1575</v>
      </c>
      <c r="C81" s="6">
        <f>'Exportations  (adap)'!D82</f>
        <v>1220525</v>
      </c>
      <c r="D81" s="6">
        <f>'Exportations  (adap)'!E82</f>
        <v>2134</v>
      </c>
      <c r="E81" s="6">
        <f>'Exportations  (adap)'!F82</f>
        <v>1152078</v>
      </c>
      <c r="J81" s="4"/>
      <c r="K81" s="4"/>
      <c r="L81" s="4"/>
      <c r="M81" s="4"/>
    </row>
    <row r="82" spans="1:13" ht="16.5" x14ac:dyDescent="0.3">
      <c r="A82" s="5" t="str">
        <f>'Exportations  (adap)'!B83</f>
        <v>Tubes; tuyaux et leurs accessoires, en matière plastique</v>
      </c>
      <c r="B82" s="6">
        <f>'Exportations  (adap)'!C83</f>
        <v>5902</v>
      </c>
      <c r="C82" s="6">
        <f>'Exportations  (adap)'!D83</f>
        <v>991290</v>
      </c>
      <c r="D82" s="6">
        <f>'Exportations  (adap)'!E83</f>
        <v>6503</v>
      </c>
      <c r="E82" s="6">
        <f>'Exportations  (adap)'!F83</f>
        <v>794520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Papiers et cartons; ouvrages divers en papiers et cartons</v>
      </c>
      <c r="B83" s="6">
        <f>'Exportations  (adap)'!C84</f>
        <v>59713</v>
      </c>
      <c r="C83" s="6">
        <f>'Exportations  (adap)'!D84</f>
        <v>936514</v>
      </c>
      <c r="D83" s="6">
        <f>'Exportations  (adap)'!E84</f>
        <v>58886</v>
      </c>
      <c r="E83" s="6">
        <f>'Exportations  (adap)'!F84</f>
        <v>954792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Isolateurs et pièces isolantes</v>
      </c>
      <c r="B84" s="6">
        <f>'Exportations  (adap)'!C85</f>
        <v>5693</v>
      </c>
      <c r="C84" s="6">
        <f>'Exportations  (adap)'!D85</f>
        <v>914610</v>
      </c>
      <c r="D84" s="6">
        <f>'Exportations  (adap)'!E85</f>
        <v>5937</v>
      </c>
      <c r="E84" s="6">
        <f>'Exportations  (adap)'!F85</f>
        <v>1005676</v>
      </c>
      <c r="J84" s="4"/>
      <c r="K84" s="4"/>
      <c r="L84" s="4"/>
      <c r="M84" s="4"/>
    </row>
    <row r="85" spans="1:13" ht="16.5" x14ac:dyDescent="0.3">
      <c r="A85" s="5" t="str">
        <f>'Exportations  (adap)'!B86</f>
        <v>Produits chimiques</v>
      </c>
      <c r="B85" s="6">
        <f>'Exportations  (adap)'!C86</f>
        <v>28808</v>
      </c>
      <c r="C85" s="6">
        <f>'Exportations  (adap)'!D86</f>
        <v>767246</v>
      </c>
      <c r="D85" s="6">
        <f>'Exportations  (adap)'!E86</f>
        <v>29476</v>
      </c>
      <c r="E85" s="6">
        <f>'Exportations  (adap)'!F86</f>
        <v>540759</v>
      </c>
      <c r="J85" s="4"/>
      <c r="K85" s="4"/>
      <c r="L85" s="4"/>
      <c r="M85" s="4"/>
    </row>
    <row r="86" spans="1:13" ht="16.5" x14ac:dyDescent="0.3">
      <c r="A86" s="5" t="str">
        <f>'Exportations  (adap)'!B87</f>
        <v>Parties de chaussures</v>
      </c>
      <c r="B86" s="6">
        <f>'Exportations  (adap)'!C87</f>
        <v>2968</v>
      </c>
      <c r="C86" s="6">
        <f>'Exportations  (adap)'!D87</f>
        <v>646449</v>
      </c>
      <c r="D86" s="6">
        <f>'Exportations  (adap)'!E87</f>
        <v>2943</v>
      </c>
      <c r="E86" s="6">
        <f>'Exportations  (adap)'!F87</f>
        <v>628175</v>
      </c>
      <c r="J86" s="4"/>
      <c r="K86" s="4"/>
      <c r="L86" s="4"/>
      <c r="M86" s="4"/>
    </row>
    <row r="87" spans="1:13" ht="16.5" x14ac:dyDescent="0.3">
      <c r="A87" s="5" t="str">
        <f>'Exportations  (adap)'!B88</f>
        <v>Ouvrages en pierres, platre, ciment, ou en matières similaires</v>
      </c>
      <c r="B87" s="6">
        <f>'Exportations  (adap)'!C88</f>
        <v>44177</v>
      </c>
      <c r="C87" s="6">
        <f>'Exportations  (adap)'!D88</f>
        <v>584813</v>
      </c>
      <c r="D87" s="6">
        <f>'Exportations  (adap)'!E88</f>
        <v>42122</v>
      </c>
      <c r="E87" s="6">
        <f>'Exportations  (adap)'!F88</f>
        <v>476445</v>
      </c>
      <c r="J87" s="4"/>
      <c r="K87" s="4"/>
      <c r="L87" s="4"/>
      <c r="M87" s="4"/>
    </row>
    <row r="88" spans="1:13" ht="16.5" x14ac:dyDescent="0.3">
      <c r="A88" s="5" t="str">
        <f>'Exportations  (adap)'!B89</f>
        <v>Matières plastiques et ouvrages divers en plastique</v>
      </c>
      <c r="B88" s="6">
        <f>'Exportations  (adap)'!C89</f>
        <v>28183</v>
      </c>
      <c r="C88" s="6">
        <f>'Exportations  (adap)'!D89</f>
        <v>572405</v>
      </c>
      <c r="D88" s="6">
        <f>'Exportations  (adap)'!E89</f>
        <v>27609</v>
      </c>
      <c r="E88" s="6">
        <f>'Exportations  (adap)'!F89</f>
        <v>610528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Caoutchouc et ouvrages en caoutchouc</v>
      </c>
      <c r="B89" s="6">
        <f>'Exportations  (adap)'!C90</f>
        <v>5271</v>
      </c>
      <c r="C89" s="6">
        <f>'Exportations  (adap)'!D90</f>
        <v>549952</v>
      </c>
      <c r="D89" s="6">
        <f>'Exportations  (adap)'!E90</f>
        <v>4889</v>
      </c>
      <c r="E89" s="6">
        <f>'Exportations  (adap)'!F90</f>
        <v>538592</v>
      </c>
      <c r="J89" s="4"/>
      <c r="K89" s="4"/>
      <c r="L89" s="4"/>
      <c r="M89" s="4"/>
    </row>
    <row r="90" spans="1:13" ht="16.5" x14ac:dyDescent="0.3">
      <c r="A90" s="5" t="str">
        <f>'Exportations  (adap)'!B91</f>
        <v>Aluminium brut, déchets et poudres d'aluminium</v>
      </c>
      <c r="B90" s="6">
        <f>'Exportations  (adap)'!C91</f>
        <v>23139</v>
      </c>
      <c r="C90" s="6">
        <f>'Exportations  (adap)'!D91</f>
        <v>484802</v>
      </c>
      <c r="D90" s="6">
        <f>'Exportations  (adap)'!E91</f>
        <v>15617</v>
      </c>
      <c r="E90" s="6">
        <f>'Exportations  (adap)'!F91</f>
        <v>318144</v>
      </c>
      <c r="J90" s="4"/>
      <c r="K90" s="4"/>
      <c r="L90" s="4"/>
      <c r="M90" s="4"/>
    </row>
    <row r="91" spans="1:13" ht="16.5" x14ac:dyDescent="0.3">
      <c r="A91" s="5" t="str">
        <f>'Exportations  (adap)'!B92</f>
        <v>Produits céramiques</v>
      </c>
      <c r="B91" s="6">
        <f>'Exportations  (adap)'!C92</f>
        <v>19509</v>
      </c>
      <c r="C91" s="6">
        <f>'Exportations  (adap)'!D92</f>
        <v>411162</v>
      </c>
      <c r="D91" s="6">
        <f>'Exportations  (adap)'!E92</f>
        <v>15847</v>
      </c>
      <c r="E91" s="6">
        <f>'Exportations  (adap)'!F92</f>
        <v>331512</v>
      </c>
      <c r="J91" s="4"/>
      <c r="K91" s="4"/>
      <c r="L91" s="4"/>
      <c r="M91" s="4"/>
    </row>
    <row r="92" spans="1:13" ht="16.5" x14ac:dyDescent="0.3">
      <c r="A92" s="5" t="str">
        <f>'Exportations  (adap)'!B93</f>
        <v>Verre et ouvrages en verre</v>
      </c>
      <c r="B92" s="6">
        <f>'Exportations  (adap)'!C93</f>
        <v>58783</v>
      </c>
      <c r="C92" s="6">
        <f>'Exportations  (adap)'!D93</f>
        <v>395246</v>
      </c>
      <c r="D92" s="6">
        <f>'Exportations  (adap)'!E93</f>
        <v>47352</v>
      </c>
      <c r="E92" s="6">
        <f>'Exportations  (adap)'!F93</f>
        <v>401803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Huiles essentielles, parfums et aromatisants</v>
      </c>
      <c r="B93" s="6">
        <f>'Exportations  (adap)'!C94</f>
        <v>1228</v>
      </c>
      <c r="C93" s="6">
        <f>'Exportations  (adap)'!D94</f>
        <v>389963</v>
      </c>
      <c r="D93" s="6">
        <f>'Exportations  (adap)'!E94</f>
        <v>1016</v>
      </c>
      <c r="E93" s="6">
        <f>'Exportations  (adap)'!F94</f>
        <v>350634</v>
      </c>
      <c r="J93" s="4"/>
      <c r="K93" s="4"/>
      <c r="L93" s="4"/>
      <c r="M93" s="4"/>
    </row>
    <row r="94" spans="1:13" ht="16.5" x14ac:dyDescent="0.3">
      <c r="A94" s="5" t="str">
        <f>'Exportations  (adap)'!B95</f>
        <v>Accessoires de tuyauterie et construction métallique</v>
      </c>
      <c r="B94" s="6">
        <f>'Exportations  (adap)'!C95</f>
        <v>14492</v>
      </c>
      <c r="C94" s="6">
        <f>'Exportations  (adap)'!D95</f>
        <v>383442</v>
      </c>
      <c r="D94" s="6">
        <f>'Exportations  (adap)'!E95</f>
        <v>14538</v>
      </c>
      <c r="E94" s="6">
        <f>'Exportations  (adap)'!F95</f>
        <v>498958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Ciments, chaux et plâtre</v>
      </c>
      <c r="B95" s="6">
        <f>'Exportations  (adap)'!C96</f>
        <v>940117</v>
      </c>
      <c r="C95" s="6">
        <f>'Exportations  (adap)'!D96</f>
        <v>372186</v>
      </c>
      <c r="D95" s="6">
        <f>'Exportations  (adap)'!E96</f>
        <v>1117580</v>
      </c>
      <c r="E95" s="6">
        <f>'Exportations  (adap)'!F96</f>
        <v>445790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Quincaillerie sauf de ménage</v>
      </c>
      <c r="B96" s="6">
        <f>'Exportations  (adap)'!C97</f>
        <v>1286</v>
      </c>
      <c r="C96" s="6">
        <f>'Exportations  (adap)'!D97</f>
        <v>352067</v>
      </c>
      <c r="D96" s="6">
        <f>'Exportations  (adap)'!E97</f>
        <v>1374</v>
      </c>
      <c r="E96" s="6">
        <f>'Exportations  (adap)'!F97</f>
        <v>321979</v>
      </c>
      <c r="J96" s="4"/>
      <c r="K96" s="4"/>
      <c r="L96" s="4"/>
      <c r="M96" s="4"/>
    </row>
    <row r="97" spans="1:13" ht="16.5" x14ac:dyDescent="0.3">
      <c r="A97" s="5" t="str">
        <f>'Exportations  (adap)'!B98</f>
        <v>Fils, barres et profilés en aluminium</v>
      </c>
      <c r="B97" s="6">
        <f>'Exportations  (adap)'!C98</f>
        <v>6737</v>
      </c>
      <c r="C97" s="6">
        <f>'Exportations  (adap)'!D98</f>
        <v>321103</v>
      </c>
      <c r="D97" s="6">
        <f>'Exportations  (adap)'!E98</f>
        <v>6864</v>
      </c>
      <c r="E97" s="6">
        <f>'Exportations  (adap)'!F98</f>
        <v>316102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Bois préparés et ouvrages en bois</v>
      </c>
      <c r="B98" s="6">
        <f>'Exportations  (adap)'!C99</f>
        <v>19652</v>
      </c>
      <c r="C98" s="6">
        <f>'Exportations  (adap)'!D99</f>
        <v>272682</v>
      </c>
      <c r="D98" s="6">
        <f>'Exportations  (adap)'!E99</f>
        <v>22524</v>
      </c>
      <c r="E98" s="6">
        <f>'Exportations  (adap)'!F99</f>
        <v>324434</v>
      </c>
      <c r="J98" s="4"/>
      <c r="K98" s="4"/>
      <c r="L98" s="4"/>
      <c r="M98" s="4"/>
    </row>
    <row r="99" spans="1:13" ht="16.5" x14ac:dyDescent="0.3">
      <c r="A99" s="5" t="str">
        <f>'Exportations  (adap)'!B100</f>
        <v>Produits laminés plats, en fer ou en aciers non alliés</v>
      </c>
      <c r="B99" s="6">
        <f>'Exportations  (adap)'!C100</f>
        <v>32124</v>
      </c>
      <c r="C99" s="6">
        <f>'Exportations  (adap)'!D100</f>
        <v>236037</v>
      </c>
      <c r="D99" s="6">
        <f>'Exportations  (adap)'!E100</f>
        <v>46112</v>
      </c>
      <c r="E99" s="6">
        <f>'Exportations  (adap)'!F100</f>
        <v>375495</v>
      </c>
      <c r="J99" s="4"/>
      <c r="K99" s="4"/>
      <c r="L99" s="4"/>
      <c r="M99" s="4"/>
    </row>
    <row r="100" spans="1:13" ht="16.5" x14ac:dyDescent="0.3">
      <c r="A100" s="5" t="str">
        <f>'Exportations  (adap)'!B101</f>
        <v>Tôles et bandes en cuivre</v>
      </c>
      <c r="B100" s="6">
        <f>'Exportations  (adap)'!C101</f>
        <v>54</v>
      </c>
      <c r="C100" s="6">
        <f>'Exportations  (adap)'!D101</f>
        <v>200194</v>
      </c>
      <c r="D100" s="6">
        <f>'Exportations  (adap)'!E101</f>
        <v>8</v>
      </c>
      <c r="E100" s="6">
        <f>'Exportations  (adap)'!F101</f>
        <v>3296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Tubes, tuyaux et autres ouvrages en aluminium</v>
      </c>
      <c r="B101" s="6">
        <f>'Exportations  (adap)'!C102</f>
        <v>2102</v>
      </c>
      <c r="C101" s="6">
        <f>'Exportations  (adap)'!D102</f>
        <v>188237</v>
      </c>
      <c r="D101" s="6">
        <f>'Exportations  (adap)'!E102</f>
        <v>1496</v>
      </c>
      <c r="E101" s="6">
        <f>'Exportations  (adap)'!F102</f>
        <v>99758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Tissus imprégnés ou enduits de matières diverse</v>
      </c>
      <c r="B102" s="6">
        <f>'Exportations  (adap)'!C103</f>
        <v>2530</v>
      </c>
      <c r="C102" s="6">
        <f>'Exportations  (adap)'!D103</f>
        <v>159854</v>
      </c>
      <c r="D102" s="6">
        <f>'Exportations  (adap)'!E103</f>
        <v>2613</v>
      </c>
      <c r="E102" s="6">
        <f>'Exportations  (adap)'!F103</f>
        <v>170579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Cuirs et peaux ayant subi une opération de tannage</v>
      </c>
      <c r="B103" s="6">
        <f>'Exportations  (adap)'!C104</f>
        <v>1135</v>
      </c>
      <c r="C103" s="6">
        <f>'Exportations  (adap)'!D104</f>
        <v>146209</v>
      </c>
      <c r="D103" s="6">
        <f>'Exportations  (adap)'!E104</f>
        <v>1584</v>
      </c>
      <c r="E103" s="6">
        <f>'Exportations  (adap)'!F104</f>
        <v>211356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37638</v>
      </c>
      <c r="C104" s="6">
        <f>'Exportations  (adap)'!D105</f>
        <v>1518119</v>
      </c>
      <c r="D104" s="6">
        <f>'Exportations  (adap)'!E105</f>
        <v>52379</v>
      </c>
      <c r="E104" s="6">
        <f>'Exportations  (adap)'!F105</f>
        <v>1536031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1399</v>
      </c>
      <c r="C105" s="3">
        <f>'Exportations  (adap)'!D106</f>
        <v>183403</v>
      </c>
      <c r="D105" s="3">
        <f>'Exportations  (adap)'!E106</f>
        <v>1423</v>
      </c>
      <c r="E105" s="3">
        <f>'Exportations  (adap)'!F106</f>
        <v>179824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1031</v>
      </c>
      <c r="C106" s="6">
        <f>'Exportations  (adap)'!D107</f>
        <v>44435</v>
      </c>
      <c r="D106" s="6">
        <f>'Exportations  (adap)'!E107</f>
        <v>1103</v>
      </c>
      <c r="E106" s="6">
        <f>'Exportations  (adap)'!F107</f>
        <v>50192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368</v>
      </c>
      <c r="C107" s="6">
        <f>'Exportations  (adap)'!D108</f>
        <v>138968</v>
      </c>
      <c r="D107" s="6">
        <f>'Exportations  (adap)'!E108</f>
        <v>320</v>
      </c>
      <c r="E107" s="6">
        <f>'Exportations  (adap)'!F108</f>
        <v>129632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375299</v>
      </c>
      <c r="C108" s="3">
        <f>'Exportations  (adap)'!D109</f>
        <v>91015283</v>
      </c>
      <c r="D108" s="3">
        <f>'Exportations  (adap)'!E109</f>
        <v>307413</v>
      </c>
      <c r="E108" s="3">
        <f>'Exportations  (adap)'!F109</f>
        <v>81030613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244826</v>
      </c>
      <c r="C109" s="6">
        <f>'Exportations  (adap)'!D110</f>
        <v>51480234</v>
      </c>
      <c r="D109" s="6">
        <f>'Exportations  (adap)'!E110</f>
        <v>211715</v>
      </c>
      <c r="E109" s="6">
        <f>'Exportations  (adap)'!F110</f>
        <v>44568461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3575</v>
      </c>
      <c r="C110" s="6">
        <f>'Exportations  (adap)'!D111</f>
        <v>15944600</v>
      </c>
      <c r="D110" s="6">
        <f>'Exportations  (adap)'!E111</f>
        <v>3173</v>
      </c>
      <c r="E110" s="6">
        <f>'Exportations  (adap)'!F111</f>
        <v>14773430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19613</v>
      </c>
      <c r="C111" s="6">
        <f>'Exportations  (adap)'!D112</f>
        <v>10609245</v>
      </c>
      <c r="D111" s="6">
        <f>'Exportations  (adap)'!E112</f>
        <v>18270</v>
      </c>
      <c r="E111" s="6">
        <f>'Exportations  (adap)'!F112</f>
        <v>9849915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Appareils électriques pour la téléphonie ou la télégraphie par fil</v>
      </c>
      <c r="B112" s="6">
        <f>'Exportations  (adap)'!C113</f>
        <v>420</v>
      </c>
      <c r="C112" s="6">
        <f>'Exportations  (adap)'!D113</f>
        <v>1712485</v>
      </c>
      <c r="D112" s="6">
        <f>'Exportations  (adap)'!E113</f>
        <v>419</v>
      </c>
      <c r="E112" s="6">
        <f>'Exportations  (adap)'!F113</f>
        <v>1795036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Circuits intégrés et micro-assemblages électroniques</v>
      </c>
      <c r="B113" s="6">
        <f>'Exportations  (adap)'!C114</f>
        <v>1301</v>
      </c>
      <c r="C113" s="6">
        <f>'Exportations  (adap)'!D114</f>
        <v>1530834</v>
      </c>
      <c r="D113" s="6">
        <f>'Exportations  (adap)'!E114</f>
        <v>1765</v>
      </c>
      <c r="E113" s="6">
        <f>'Exportations  (adap)'!F114</f>
        <v>1751336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Moteurs à pistons; autres moteurs et leurs parties</v>
      </c>
      <c r="B114" s="6">
        <f>'Exportations  (adap)'!C115</f>
        <v>3934</v>
      </c>
      <c r="C114" s="6">
        <f>'Exportations  (adap)'!D115</f>
        <v>1068213</v>
      </c>
      <c r="D114" s="6">
        <f>'Exportations  (adap)'!E115</f>
        <v>3846</v>
      </c>
      <c r="E114" s="6">
        <f>'Exportations  (adap)'!F115</f>
        <v>1183993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Voitures utilitaires</v>
      </c>
      <c r="B115" s="6">
        <f>'Exportations  (adap)'!C116</f>
        <v>5906</v>
      </c>
      <c r="C115" s="6">
        <f>'Exportations  (adap)'!D116</f>
        <v>966413</v>
      </c>
      <c r="D115" s="6">
        <f>'Exportations  (adap)'!E116</f>
        <v>4749</v>
      </c>
      <c r="E115" s="6">
        <f>'Exportations  (adap)'!F116</f>
        <v>719544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Groupes pour le conditionnement de l'air</v>
      </c>
      <c r="B116" s="6">
        <f>'Exportations  (adap)'!C117</f>
        <v>6431</v>
      </c>
      <c r="C116" s="6">
        <f>'Exportations  (adap)'!D117</f>
        <v>760536</v>
      </c>
      <c r="D116" s="6">
        <f>'Exportations  (adap)'!E117</f>
        <v>5401</v>
      </c>
      <c r="E116" s="6">
        <f>'Exportations  (adap)'!F117</f>
        <v>615431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Réservoirs, bouteilles et fûts métalliques</v>
      </c>
      <c r="B117" s="6">
        <f>'Exportations  (adap)'!C118</f>
        <v>10024</v>
      </c>
      <c r="C117" s="6">
        <f>'Exportations  (adap)'!D118</f>
        <v>684598</v>
      </c>
      <c r="D117" s="6">
        <f>'Exportations  (adap)'!E118</f>
        <v>10841</v>
      </c>
      <c r="E117" s="6">
        <f>'Exportations  (adap)'!F118</f>
        <v>760661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Bandages et pneumatiques</v>
      </c>
      <c r="B118" s="6">
        <f>'Exportations  (adap)'!C119</f>
        <v>25771</v>
      </c>
      <c r="C118" s="6">
        <f>'Exportations  (adap)'!D119</f>
        <v>661858</v>
      </c>
      <c r="D118" s="6">
        <f>'Exportations  (adap)'!E119</f>
        <v>135</v>
      </c>
      <c r="E118" s="6">
        <f>'Exportations  (adap)'!F119</f>
        <v>7544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Transformatreurs et convertisseurs électriques</v>
      </c>
      <c r="B119" s="6">
        <f>'Exportations  (adap)'!C120</f>
        <v>4460</v>
      </c>
      <c r="C119" s="6">
        <f>'Exportations  (adap)'!D120</f>
        <v>597739</v>
      </c>
      <c r="D119" s="6">
        <f>'Exportations  (adap)'!E120</f>
        <v>4207</v>
      </c>
      <c r="E119" s="6">
        <f>'Exportations  (adap)'!F120</f>
        <v>520891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Centrifugeuses et appareils pour filtration des liquides ou des gaz</v>
      </c>
      <c r="B120" s="6">
        <f>'Exportations  (adap)'!C121</f>
        <v>3288</v>
      </c>
      <c r="C120" s="6">
        <f>'Exportations  (adap)'!D121</f>
        <v>555965</v>
      </c>
      <c r="D120" s="6">
        <f>'Exportations  (adap)'!E121</f>
        <v>3024</v>
      </c>
      <c r="E120" s="6">
        <f>'Exportations  (adap)'!F121</f>
        <v>497756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Turboréacteurs et turbopropulseurs et leurs parties</v>
      </c>
      <c r="B121" s="6">
        <f>'Exportations  (adap)'!C122</f>
        <v>102</v>
      </c>
      <c r="C121" s="6">
        <f>'Exportations  (adap)'!D122</f>
        <v>438712</v>
      </c>
      <c r="D121" s="6">
        <f>'Exportations  (adap)'!E122</f>
        <v>97</v>
      </c>
      <c r="E121" s="6">
        <f>'Exportations  (adap)'!F122</f>
        <v>443068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Machines et appareils divers</v>
      </c>
      <c r="B122" s="6">
        <f>'Exportations  (adap)'!C123</f>
        <v>3116</v>
      </c>
      <c r="C122" s="6">
        <f>'Exportations  (adap)'!D123</f>
        <v>422000</v>
      </c>
      <c r="D122" s="6">
        <f>'Exportations  (adap)'!E123</f>
        <v>2557</v>
      </c>
      <c r="E122" s="6">
        <f>'Exportations  (adap)'!F123</f>
        <v>574037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Moteurs et machines génératrices, électriques,</v>
      </c>
      <c r="B123" s="6">
        <f>'Exportations  (adap)'!C124</f>
        <v>2036</v>
      </c>
      <c r="C123" s="6">
        <f>'Exportations  (adap)'!D124</f>
        <v>363737</v>
      </c>
      <c r="D123" s="6">
        <f>'Exportations  (adap)'!E124</f>
        <v>495</v>
      </c>
      <c r="E123" s="6">
        <f>'Exportations  (adap)'!F124</f>
        <v>110791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Bateaux de mer et autres engins flottants</v>
      </c>
      <c r="B124" s="6">
        <f>'Exportations  (adap)'!C125</f>
        <v>10014</v>
      </c>
      <c r="C124" s="6">
        <f>'Exportations  (adap)'!D125</f>
        <v>335807</v>
      </c>
      <c r="D124" s="6">
        <f>'Exportations  (adap)'!E125</f>
        <v>8756</v>
      </c>
      <c r="E124" s="6">
        <f>'Exportations  (adap)'!F125</f>
        <v>30317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Instruments de mesure, de controle ou de précisions</v>
      </c>
      <c r="B125" s="6">
        <f>'Exportations  (adap)'!C126</f>
        <v>590</v>
      </c>
      <c r="C125" s="6">
        <f>'Exportations  (adap)'!D126</f>
        <v>250989</v>
      </c>
      <c r="D125" s="6">
        <f>'Exportations  (adap)'!E126</f>
        <v>431</v>
      </c>
      <c r="E125" s="6">
        <f>'Exportations  (adap)'!F126</f>
        <v>208772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Machines et appareils servant à l'impression</v>
      </c>
      <c r="B126" s="6">
        <f>'Exportations  (adap)'!C127</f>
        <v>1226</v>
      </c>
      <c r="C126" s="6">
        <f>'Exportations  (adap)'!D127</f>
        <v>236311</v>
      </c>
      <c r="D126" s="6">
        <f>'Exportations  (adap)'!E127</f>
        <v>1446</v>
      </c>
      <c r="E126" s="6">
        <f>'Exportations  (adap)'!F127</f>
        <v>259805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Articles textiles d'emballage</v>
      </c>
      <c r="B127" s="6">
        <f>'Exportations  (adap)'!C128</f>
        <v>7654</v>
      </c>
      <c r="C127" s="6">
        <f>'Exportations  (adap)'!D128</f>
        <v>206479</v>
      </c>
      <c r="D127" s="6">
        <f>'Exportations  (adap)'!E128</f>
        <v>4486</v>
      </c>
      <c r="E127" s="6">
        <f>'Exportations  (adap)'!F128</f>
        <v>152716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Instruments et appareils médico-chirurgicaux</v>
      </c>
      <c r="B128" s="6">
        <f>'Exportations  (adap)'!C129</f>
        <v>523</v>
      </c>
      <c r="C128" s="6">
        <f>'Exportations  (adap)'!D129</f>
        <v>163745</v>
      </c>
      <c r="D128" s="6">
        <f>'Exportations  (adap)'!E129</f>
        <v>654</v>
      </c>
      <c r="E128" s="6">
        <f>'Exportations  (adap)'!F129</f>
        <v>185503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Pompes et compresseurs</v>
      </c>
      <c r="B129" s="6">
        <f>'Exportations  (adap)'!C130</f>
        <v>993</v>
      </c>
      <c r="C129" s="6">
        <f>'Exportations  (adap)'!D130</f>
        <v>143717</v>
      </c>
      <c r="D129" s="6">
        <f>'Exportations  (adap)'!E130</f>
        <v>622</v>
      </c>
      <c r="E129" s="6">
        <f>'Exportations  (adap)'!F130</f>
        <v>90997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Chaudières, turbines et leurs parties</v>
      </c>
      <c r="B130" s="6">
        <f>'Exportations  (adap)'!C131</f>
        <v>944</v>
      </c>
      <c r="C130" s="6">
        <f>'Exportations  (adap)'!D131</f>
        <v>129521</v>
      </c>
      <c r="D130" s="6">
        <f>'Exportations  (adap)'!E131</f>
        <v>1020</v>
      </c>
      <c r="E130" s="6">
        <f>'Exportations  (adap)'!F131</f>
        <v>82040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Parties de machines ou d'appareils ne comportant pas de connexions électriques</v>
      </c>
      <c r="B131" s="6">
        <f>'Exportations  (adap)'!C132</f>
        <v>607</v>
      </c>
      <c r="C131" s="6">
        <f>'Exportations  (adap)'!D132</f>
        <v>124333</v>
      </c>
      <c r="D131" s="6">
        <f>'Exportations  (adap)'!E132</f>
        <v>644</v>
      </c>
      <c r="E131" s="6">
        <f>'Exportations  (adap)'!F132</f>
        <v>131049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Piles, batteries de piles et acumulateurs électriques</v>
      </c>
      <c r="B132" s="6">
        <f>'Exportations  (adap)'!C133</f>
        <v>3796</v>
      </c>
      <c r="C132" s="6">
        <f>'Exportations  (adap)'!D133</f>
        <v>109749</v>
      </c>
      <c r="D132" s="6">
        <f>'Exportations  (adap)'!E133</f>
        <v>5192</v>
      </c>
      <c r="E132" s="6">
        <f>'Exportations  (adap)'!F133</f>
        <v>147338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Sous systèmes électroniques</v>
      </c>
      <c r="B133" s="6">
        <f>'Exportations  (adap)'!C134</f>
        <v>55</v>
      </c>
      <c r="C133" s="6">
        <f>'Exportations  (adap)'!D134</f>
        <v>97785</v>
      </c>
      <c r="D133" s="6">
        <f>'Exportations  (adap)'!E134</f>
        <v>42</v>
      </c>
      <c r="E133" s="6">
        <f>'Exportations  (adap)'!F134</f>
        <v>79721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Articles divers en caoutchouc</v>
      </c>
      <c r="B134" s="6">
        <f>'Exportations  (adap)'!C135</f>
        <v>834</v>
      </c>
      <c r="C134" s="6">
        <f>'Exportations  (adap)'!D135</f>
        <v>93134</v>
      </c>
      <c r="D134" s="6">
        <f>'Exportations  (adap)'!E135</f>
        <v>1149</v>
      </c>
      <c r="E134" s="6">
        <f>'Exportations  (adap)'!F135</f>
        <v>137744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Avions et autres véhicules aériens ou spatiaux</v>
      </c>
      <c r="B135" s="6">
        <f>'Exportations  (adap)'!C136</f>
        <v>20</v>
      </c>
      <c r="C135" s="6">
        <f>'Exportations  (adap)'!D136</f>
        <v>88799</v>
      </c>
      <c r="D135" s="6">
        <f>'Exportations  (adap)'!E136</f>
        <v>22</v>
      </c>
      <c r="E135" s="6">
        <f>'Exportations  (adap)'!F136</f>
        <v>56801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Meubles; mobilier medico-chirurgical; articles de literie et appareils d'eclairage</v>
      </c>
      <c r="B136" s="6">
        <f>'Exportations  (adap)'!C137</f>
        <v>699</v>
      </c>
      <c r="C136" s="6">
        <f>'Exportations  (adap)'!D137</f>
        <v>85931</v>
      </c>
      <c r="D136" s="6">
        <f>'Exportations  (adap)'!E137</f>
        <v>697</v>
      </c>
      <c r="E136" s="6">
        <f>'Exportations  (adap)'!F137</f>
        <v>91912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Appareils et dispositifs, même chauffés électriquement</v>
      </c>
      <c r="B137" s="6">
        <f>'Exportations  (adap)'!C138</f>
        <v>1494</v>
      </c>
      <c r="C137" s="6">
        <f>'Exportations  (adap)'!D138</f>
        <v>81859</v>
      </c>
      <c r="D137" s="6">
        <f>'Exportations  (adap)'!E138</f>
        <v>278</v>
      </c>
      <c r="E137" s="6">
        <f>'Exportations  (adap)'!F138</f>
        <v>44950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Groupes électrogènes et convertisseurs rotatifs électriques</v>
      </c>
      <c r="B138" s="6">
        <f>'Exportations  (adap)'!C139</f>
        <v>682</v>
      </c>
      <c r="C138" s="6">
        <f>'Exportations  (adap)'!D139</f>
        <v>80994</v>
      </c>
      <c r="D138" s="6">
        <f>'Exportations  (adap)'!E139</f>
        <v>931</v>
      </c>
      <c r="E138" s="6">
        <f>'Exportations  (adap)'!F139</f>
        <v>113923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10365</v>
      </c>
      <c r="C139" s="6">
        <f>'Exportations  (adap)'!D140</f>
        <v>988961</v>
      </c>
      <c r="D139" s="6">
        <f>'Exportations  (adap)'!E140</f>
        <v>10349</v>
      </c>
      <c r="E139" s="6">
        <f>'Exportations  (adap)'!F140</f>
        <v>1045131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1105220</v>
      </c>
      <c r="C140" s="3">
        <f>'Exportations  (adap)'!D141</f>
        <v>131627261</v>
      </c>
      <c r="D140" s="3">
        <f>'Exportations  (adap)'!E141</f>
        <v>1203199</v>
      </c>
      <c r="E140" s="3">
        <f>'Exportations  (adap)'!F141</f>
        <v>140983511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452071</v>
      </c>
      <c r="C141" s="6">
        <f>'Exportations  (adap)'!D142</f>
        <v>52722703</v>
      </c>
      <c r="D141" s="6">
        <f>'Exportations  (adap)'!E142</f>
        <v>549510</v>
      </c>
      <c r="E141" s="6">
        <f>'Exportations  (adap)'!F142</f>
        <v>62009606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78275</v>
      </c>
      <c r="C142" s="6">
        <f>'Exportations  (adap)'!D143</f>
        <v>26940471</v>
      </c>
      <c r="D142" s="6">
        <f>'Exportations  (adap)'!E143</f>
        <v>80514</v>
      </c>
      <c r="E142" s="6">
        <f>'Exportations  (adap)'!F143</f>
        <v>27985380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220507</v>
      </c>
      <c r="C143" s="6">
        <f>'Exportations  (adap)'!D144</f>
        <v>16544598</v>
      </c>
      <c r="D143" s="6">
        <f>'Exportations  (adap)'!E144</f>
        <v>219542</v>
      </c>
      <c r="E143" s="6">
        <f>'Exportations  (adap)'!F144</f>
        <v>15818616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Articles de bonneterie</v>
      </c>
      <c r="B144" s="6">
        <f>'Exportations  (adap)'!C145</f>
        <v>39202</v>
      </c>
      <c r="C144" s="6">
        <f>'Exportations  (adap)'!D145</f>
        <v>7822107</v>
      </c>
      <c r="D144" s="6">
        <f>'Exportations  (adap)'!E145</f>
        <v>43943</v>
      </c>
      <c r="E144" s="6">
        <f>'Exportations  (adap)'!F145</f>
        <v>8542855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Sièges, meubles,matelas et articles d'éclairage</v>
      </c>
      <c r="B145" s="6">
        <f>'Exportations  (adap)'!C146</f>
        <v>47854</v>
      </c>
      <c r="C145" s="6">
        <f>'Exportations  (adap)'!D146</f>
        <v>7487161</v>
      </c>
      <c r="D145" s="6">
        <f>'Exportations  (adap)'!E146</f>
        <v>34334</v>
      </c>
      <c r="E145" s="6">
        <f>'Exportations  (adap)'!F146</f>
        <v>5371990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16178</v>
      </c>
      <c r="C146" s="6">
        <f>'Exportations  (adap)'!D147</f>
        <v>3637722</v>
      </c>
      <c r="D146" s="6">
        <f>'Exportations  (adap)'!E147</f>
        <v>15377</v>
      </c>
      <c r="E146" s="6">
        <f>'Exportations  (adap)'!F147</f>
        <v>3301402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Chaussures</v>
      </c>
      <c r="B147" s="6">
        <f>'Exportations  (adap)'!C148</f>
        <v>9333</v>
      </c>
      <c r="C147" s="6">
        <f>'Exportations  (adap)'!D148</f>
        <v>2215497</v>
      </c>
      <c r="D147" s="6">
        <f>'Exportations  (adap)'!E148</f>
        <v>9348</v>
      </c>
      <c r="E147" s="6">
        <f>'Exportations  (adap)'!F148</f>
        <v>2226204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Ouvrages divers en matières plastiques</v>
      </c>
      <c r="B148" s="6">
        <f>'Exportations  (adap)'!C149</f>
        <v>42350</v>
      </c>
      <c r="C148" s="6">
        <f>'Exportations  (adap)'!D149</f>
        <v>2162219</v>
      </c>
      <c r="D148" s="6">
        <f>'Exportations  (adap)'!E149</f>
        <v>41671</v>
      </c>
      <c r="E148" s="6">
        <f>'Exportations  (adap)'!F149</f>
        <v>2075078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Médicaments et autres produits pharmaceutiques</v>
      </c>
      <c r="B149" s="6">
        <f>'Exportations  (adap)'!C150</f>
        <v>7851</v>
      </c>
      <c r="C149" s="6">
        <f>'Exportations  (adap)'!D150</f>
        <v>1424645</v>
      </c>
      <c r="D149" s="6">
        <f>'Exportations  (adap)'!E150</f>
        <v>7837</v>
      </c>
      <c r="E149" s="6">
        <f>'Exportations  (adap)'!F150</f>
        <v>1453359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Couvertures, linge  et autres articles textiles confectionnés</v>
      </c>
      <c r="B150" s="6">
        <f>'Exportations  (adap)'!C151</f>
        <v>6901</v>
      </c>
      <c r="C150" s="6">
        <f>'Exportations  (adap)'!D151</f>
        <v>1404648</v>
      </c>
      <c r="D150" s="6">
        <f>'Exportations  (adap)'!E151</f>
        <v>10081</v>
      </c>
      <c r="E150" s="6">
        <f>'Exportations  (adap)'!F151</f>
        <v>2810331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Ouvrages divers en fer ou en acier</v>
      </c>
      <c r="B151" s="6">
        <f>'Exportations  (adap)'!C152</f>
        <v>72891</v>
      </c>
      <c r="C151" s="6">
        <f>'Exportations  (adap)'!D152</f>
        <v>1402437</v>
      </c>
      <c r="D151" s="6">
        <f>'Exportations  (adap)'!E152</f>
        <v>72453</v>
      </c>
      <c r="E151" s="6">
        <f>'Exportations  (adap)'!F152</f>
        <v>1537208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Articles divers en caoutchouc</v>
      </c>
      <c r="B152" s="6">
        <f>'Exportations  (adap)'!C153</f>
        <v>9035</v>
      </c>
      <c r="C152" s="6">
        <f>'Exportations  (adap)'!D153</f>
        <v>1133368</v>
      </c>
      <c r="D152" s="6">
        <f>'Exportations  (adap)'!E153</f>
        <v>8432</v>
      </c>
      <c r="E152" s="6">
        <f>'Exportations  (adap)'!F153</f>
        <v>1138905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4749</v>
      </c>
      <c r="C153" s="6">
        <f>'Exportations  (adap)'!D154</f>
        <v>858967</v>
      </c>
      <c r="D153" s="6">
        <f>'Exportations  (adap)'!E154</f>
        <v>5131</v>
      </c>
      <c r="E153" s="6">
        <f>'Exportations  (adap)'!F154</f>
        <v>833164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Quincaillerie de ménage et articles d'économie domestique</v>
      </c>
      <c r="B154" s="6">
        <f>'Exportations  (adap)'!C155</f>
        <v>6080</v>
      </c>
      <c r="C154" s="6">
        <f>'Exportations  (adap)'!D155</f>
        <v>722928</v>
      </c>
      <c r="D154" s="6">
        <f>'Exportations  (adap)'!E155</f>
        <v>7467</v>
      </c>
      <c r="E154" s="6">
        <f>'Exportations  (adap)'!F155</f>
        <v>693517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Sacs, malles et ouvrages divers en cuir</v>
      </c>
      <c r="B155" s="6">
        <f>'Exportations  (adap)'!C156</f>
        <v>2162</v>
      </c>
      <c r="C155" s="6">
        <f>'Exportations  (adap)'!D156</f>
        <v>566118</v>
      </c>
      <c r="D155" s="6">
        <f>'Exportations  (adap)'!E156</f>
        <v>2392</v>
      </c>
      <c r="E155" s="6">
        <f>'Exportations  (adap)'!F156</f>
        <v>615940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Vaisselle et objets céramiques divers</v>
      </c>
      <c r="B156" s="6">
        <f>'Exportations  (adap)'!C157</f>
        <v>29614</v>
      </c>
      <c r="C156" s="6">
        <f>'Exportations  (adap)'!D157</f>
        <v>564881</v>
      </c>
      <c r="D156" s="6">
        <f>'Exportations  (adap)'!E157</f>
        <v>28129</v>
      </c>
      <c r="E156" s="6">
        <f>'Exportations  (adap)'!F157</f>
        <v>556363</v>
      </c>
    </row>
    <row r="157" spans="1:13" ht="16.5" x14ac:dyDescent="0.3">
      <c r="A157" s="5" t="str">
        <f>'Exportations  (adap)'!B158</f>
        <v>Ouvrages divers en verre</v>
      </c>
      <c r="B157" s="6">
        <f>'Exportations  (adap)'!C158</f>
        <v>1846</v>
      </c>
      <c r="C157" s="6">
        <f>'Exportations  (adap)'!D158</f>
        <v>443932</v>
      </c>
      <c r="D157" s="6">
        <f>'Exportations  (adap)'!E158</f>
        <v>2472</v>
      </c>
      <c r="E157" s="6">
        <f>'Exportations  (adap)'!F158</f>
        <v>385555</v>
      </c>
    </row>
    <row r="158" spans="1:13" ht="16.5" x14ac:dyDescent="0.3">
      <c r="A158" s="5" t="str">
        <f>'Exportations  (adap)'!B159</f>
        <v>Livres et imprimés divers</v>
      </c>
      <c r="B158" s="6">
        <f>'Exportations  (adap)'!C159</f>
        <v>1286</v>
      </c>
      <c r="C158" s="6">
        <f>'Exportations  (adap)'!D159</f>
        <v>434817</v>
      </c>
      <c r="D158" s="6">
        <f>'Exportations  (adap)'!E159</f>
        <v>1044</v>
      </c>
      <c r="E158" s="6">
        <f>'Exportations  (adap)'!F159</f>
        <v>420657</v>
      </c>
    </row>
    <row r="159" spans="1:13" ht="16.5" x14ac:dyDescent="0.3">
      <c r="A159" s="5" t="str">
        <f>'Exportations  (adap)'!B160</f>
        <v>Tissus et fils de fibres synthétiques et artificielles</v>
      </c>
      <c r="B159" s="6">
        <f>'Exportations  (adap)'!C160</f>
        <v>2590</v>
      </c>
      <c r="C159" s="6">
        <f>'Exportations  (adap)'!D160</f>
        <v>348140</v>
      </c>
      <c r="D159" s="6">
        <f>'Exportations  (adap)'!E160</f>
        <v>2665</v>
      </c>
      <c r="E159" s="6">
        <f>'Exportations  (adap)'!F160</f>
        <v>392841</v>
      </c>
    </row>
    <row r="160" spans="1:13" ht="16.5" x14ac:dyDescent="0.3">
      <c r="A160" s="5" t="str">
        <f>'Exportations  (adap)'!B161</f>
        <v>Papiers finis et ouvrages en papier</v>
      </c>
      <c r="B160" s="6">
        <f>'Exportations  (adap)'!C161</f>
        <v>24259</v>
      </c>
      <c r="C160" s="6">
        <f>'Exportations  (adap)'!D161</f>
        <v>244970</v>
      </c>
      <c r="D160" s="6">
        <f>'Exportations  (adap)'!E161</f>
        <v>26959</v>
      </c>
      <c r="E160" s="6">
        <f>'Exportations  (adap)'!F161</f>
        <v>291843</v>
      </c>
    </row>
    <row r="161" spans="1:5" ht="16.5" x14ac:dyDescent="0.3">
      <c r="A161" s="5" t="str">
        <f>'Exportations  (adap)'!B162</f>
        <v>Tissus spéciaux, velours, dentelles et broderies</v>
      </c>
      <c r="B161" s="6">
        <f>'Exportations  (adap)'!C162</f>
        <v>649</v>
      </c>
      <c r="C161" s="6">
        <f>'Exportations  (adap)'!D162</f>
        <v>233320</v>
      </c>
      <c r="D161" s="6">
        <f>'Exportations  (adap)'!E162</f>
        <v>614</v>
      </c>
      <c r="E161" s="6">
        <f>'Exportations  (adap)'!F162</f>
        <v>255065</v>
      </c>
    </row>
    <row r="162" spans="1:5" ht="16.5" x14ac:dyDescent="0.3">
      <c r="A162" s="5" t="str">
        <f>'Exportations  (adap)'!B163</f>
        <v>Ouvrages divers en bois en sparterie ou en vannerie</v>
      </c>
      <c r="B162" s="6">
        <f>'Exportations  (adap)'!C163</f>
        <v>3884</v>
      </c>
      <c r="C162" s="6">
        <f>'Exportations  (adap)'!D163</f>
        <v>185448</v>
      </c>
      <c r="D162" s="6">
        <f>'Exportations  (adap)'!E163</f>
        <v>4981</v>
      </c>
      <c r="E162" s="6">
        <f>'Exportations  (adap)'!F163</f>
        <v>240304</v>
      </c>
    </row>
    <row r="163" spans="1:5" ht="16.5" x14ac:dyDescent="0.3">
      <c r="A163" s="5" t="str">
        <f>'Exportations  (adap)'!B164</f>
        <v>Réfrigérateurs, lave-vaisselle et autres articles domestiques</v>
      </c>
      <c r="B163" s="6">
        <f>'Exportations  (adap)'!C164</f>
        <v>1103</v>
      </c>
      <c r="C163" s="6">
        <f>'Exportations  (adap)'!D164</f>
        <v>176980</v>
      </c>
      <c r="D163" s="6">
        <f>'Exportations  (adap)'!E164</f>
        <v>951</v>
      </c>
      <c r="E163" s="6">
        <f>'Exportations  (adap)'!F164</f>
        <v>101576</v>
      </c>
    </row>
    <row r="164" spans="1:5" ht="16.5" x14ac:dyDescent="0.3">
      <c r="A164" s="5" t="str">
        <f>'Exportations  (adap)'!B165</f>
        <v>Peintures, vernis et mastics</v>
      </c>
      <c r="B164" s="6">
        <f>'Exportations  (adap)'!C165</f>
        <v>4721</v>
      </c>
      <c r="C164" s="6">
        <f>'Exportations  (adap)'!D165</f>
        <v>152365</v>
      </c>
      <c r="D164" s="6">
        <f>'Exportations  (adap)'!E165</f>
        <v>4146</v>
      </c>
      <c r="E164" s="6">
        <f>'Exportations  (adap)'!F165</f>
        <v>135618</v>
      </c>
    </row>
    <row r="165" spans="1:5" ht="16.5" x14ac:dyDescent="0.3">
      <c r="A165" s="5" t="str">
        <f>'Exportations  (adap)'!B166</f>
        <v>Tapis et revêtements de sol</v>
      </c>
      <c r="B165" s="6">
        <f>'Exportations  (adap)'!C166</f>
        <v>1493</v>
      </c>
      <c r="C165" s="6">
        <f>'Exportations  (adap)'!D166</f>
        <v>152125</v>
      </c>
      <c r="D165" s="6">
        <f>'Exportations  (adap)'!E166</f>
        <v>899</v>
      </c>
      <c r="E165" s="6">
        <f>'Exportations  (adap)'!F166</f>
        <v>124896</v>
      </c>
    </row>
    <row r="166" spans="1:5" ht="16.5" x14ac:dyDescent="0.3">
      <c r="A166" s="5" t="str">
        <f>'Exportations  (adap)'!B167</f>
        <v>Etoffes de bonneterie</v>
      </c>
      <c r="B166" s="6">
        <f>'Exportations  (adap)'!C167</f>
        <v>783</v>
      </c>
      <c r="C166" s="6">
        <f>'Exportations  (adap)'!D167</f>
        <v>145836</v>
      </c>
      <c r="D166" s="6">
        <f>'Exportations  (adap)'!E167</f>
        <v>747</v>
      </c>
      <c r="E166" s="6">
        <f>'Exportations  (adap)'!F167</f>
        <v>145970</v>
      </c>
    </row>
    <row r="167" spans="1:5" ht="16.5" x14ac:dyDescent="0.3">
      <c r="A167" s="5" t="str">
        <f>'Exportations  (adap)'!B168</f>
        <v>Perles et bijouteries de fantaisie</v>
      </c>
      <c r="B167" s="6">
        <f>'Exportations  (adap)'!C168</f>
        <v>17</v>
      </c>
      <c r="C167" s="6">
        <f>'Exportations  (adap)'!D168</f>
        <v>126067</v>
      </c>
      <c r="D167" s="6">
        <f>'Exportations  (adap)'!E168</f>
        <v>20</v>
      </c>
      <c r="E167" s="6">
        <f>'Exportations  (adap)'!F168</f>
        <v>118471</v>
      </c>
    </row>
    <row r="168" spans="1:5" ht="16.5" x14ac:dyDescent="0.3">
      <c r="A168" s="5" t="str">
        <f>'Exportations  (adap)'!B169</f>
        <v>Ouvrages divers en cuivre</v>
      </c>
      <c r="B168" s="6">
        <f>'Exportations  (adap)'!C169</f>
        <v>342</v>
      </c>
      <c r="C168" s="6">
        <f>'Exportations  (adap)'!D169</f>
        <v>116712</v>
      </c>
      <c r="D168" s="6">
        <f>'Exportations  (adap)'!E169</f>
        <v>385</v>
      </c>
      <c r="E168" s="6">
        <f>'Exportations  (adap)'!F169</f>
        <v>107817</v>
      </c>
    </row>
    <row r="169" spans="1:5" ht="16.5" x14ac:dyDescent="0.3">
      <c r="A169" s="5" t="str">
        <f>'Exportations  (adap)'!B170</f>
        <v>Tissus et fils de coton</v>
      </c>
      <c r="B169" s="6">
        <f>'Exportations  (adap)'!C170</f>
        <v>792</v>
      </c>
      <c r="C169" s="6">
        <f>'Exportations  (adap)'!D170</f>
        <v>111310</v>
      </c>
      <c r="D169" s="6">
        <f>'Exportations  (adap)'!E170</f>
        <v>2366</v>
      </c>
      <c r="E169" s="6">
        <f>'Exportations  (adap)'!F170</f>
        <v>257612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16402</v>
      </c>
      <c r="C170" s="6">
        <f>'Exportations  (adap)'!D171</f>
        <v>1144769</v>
      </c>
      <c r="D170" s="6">
        <f>'Exportations  (adap)'!E171</f>
        <v>18789</v>
      </c>
      <c r="E170" s="6">
        <f>'Exportations  (adap)'!F171</f>
        <v>1035368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395642</v>
      </c>
      <c r="D171" s="23">
        <f>'Exportations  (adap)'!E172</f>
        <v>0</v>
      </c>
      <c r="E171" s="3">
        <f>'Exportations  (adap)'!F172</f>
        <v>241522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32573037</v>
      </c>
      <c r="C172" s="10">
        <f>'Exportations  (adap)'!D173</f>
        <v>423541495</v>
      </c>
      <c r="D172" s="10">
        <f>'Exportations  (adap)'!E173</f>
        <v>31795859</v>
      </c>
      <c r="E172" s="10">
        <f>'Exportations  (adap)'!F173</f>
        <v>416149255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xmlns:xlrd2="http://schemas.microsoft.com/office/spreadsheetml/2017/richdata2"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zoomScale="85" zoomScaleNormal="85" workbookViewId="0">
      <selection activeCell="H13" sqref="H1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Novembre 2025*</v>
      </c>
      <c r="C5" s="52"/>
      <c r="D5" s="53" t="str">
        <f>FILTRES!$C$1</f>
        <v>Janvier - Novembre 2024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15509986</v>
      </c>
      <c r="C8" s="2">
        <f>'Importations (adap)'!D9</f>
        <v>86146899</v>
      </c>
      <c r="D8" s="2">
        <f>'Importations (adap)'!E9</f>
        <v>14751180</v>
      </c>
      <c r="E8" s="2">
        <f>'Importations (adap)'!F9</f>
        <v>82606445</v>
      </c>
    </row>
    <row r="9" spans="1:5" ht="16.5" x14ac:dyDescent="0.3">
      <c r="A9" s="5" t="str">
        <f>'Importations (adap)'!B10</f>
        <v>Blé</v>
      </c>
      <c r="B9" s="5">
        <f>'Importations (adap)'!C10</f>
        <v>6008372</v>
      </c>
      <c r="C9" s="5">
        <f>'Importations (adap)'!D10</f>
        <v>15683212</v>
      </c>
      <c r="D9" s="5">
        <f>'Importations (adap)'!E10</f>
        <v>5739996</v>
      </c>
      <c r="E9" s="5">
        <f>'Importations (adap)'!F10</f>
        <v>16344972</v>
      </c>
    </row>
    <row r="10" spans="1:5" ht="16.5" x14ac:dyDescent="0.3">
      <c r="A10" s="5" t="str">
        <f>'Importations (adap)'!B11</f>
        <v>Sucre brut ou rafiné</v>
      </c>
      <c r="B10" s="5">
        <f>'Importations (adap)'!C11</f>
        <v>1696993</v>
      </c>
      <c r="C10" s="5">
        <f>'Importations (adap)'!D11</f>
        <v>7604479</v>
      </c>
      <c r="D10" s="5">
        <f>'Importations (adap)'!E11</f>
        <v>1565447</v>
      </c>
      <c r="E10" s="5">
        <f>'Importations (adap)'!F11</f>
        <v>8700505</v>
      </c>
    </row>
    <row r="11" spans="1:5" ht="16.5" x14ac:dyDescent="0.3">
      <c r="A11" s="5" t="str">
        <f>'Importations (adap)'!B12</f>
        <v>Mais</v>
      </c>
      <c r="B11" s="5">
        <f>'Importations (adap)'!C12</f>
        <v>2909841</v>
      </c>
      <c r="C11" s="5">
        <f>'Importations (adap)'!D12</f>
        <v>6873451</v>
      </c>
      <c r="D11" s="5">
        <f>'Importations (adap)'!E12</f>
        <v>2496724</v>
      </c>
      <c r="E11" s="5">
        <f>'Importations (adap)'!F12</f>
        <v>5886883</v>
      </c>
    </row>
    <row r="12" spans="1:5" ht="16.5" x14ac:dyDescent="0.3">
      <c r="A12" s="5" t="str">
        <f>'Importations (adap)'!B13</f>
        <v>Animaux vivants</v>
      </c>
      <c r="B12" s="5">
        <f>'Importations (adap)'!C13</f>
        <v>142697</v>
      </c>
      <c r="C12" s="5">
        <f>'Importations (adap)'!D13</f>
        <v>6318171</v>
      </c>
      <c r="D12" s="5">
        <f>'Importations (adap)'!E13</f>
        <v>101577</v>
      </c>
      <c r="E12" s="5">
        <f>'Importations (adap)'!F13</f>
        <v>4845776</v>
      </c>
    </row>
    <row r="13" spans="1:5" ht="16.5" x14ac:dyDescent="0.3">
      <c r="A13" s="5" t="str">
        <f>'Importations (adap)'!B14</f>
        <v>Tourteaux et autres résidus des industries alimentaires</v>
      </c>
      <c r="B13" s="5">
        <f>'Importations (adap)'!C14</f>
        <v>2149442</v>
      </c>
      <c r="C13" s="5">
        <f>'Importations (adap)'!D14</f>
        <v>5684858</v>
      </c>
      <c r="D13" s="5">
        <f>'Importations (adap)'!E14</f>
        <v>2007494</v>
      </c>
      <c r="E13" s="5">
        <f>'Importations (adap)'!F14</f>
        <v>6362811</v>
      </c>
    </row>
    <row r="14" spans="1:5" ht="16.5" x14ac:dyDescent="0.3">
      <c r="A14" s="5" t="str">
        <f>'Importations (adap)'!B15</f>
        <v>Fruits frais ou secs, congelés ou en saumure</v>
      </c>
      <c r="B14" s="5">
        <f>'Importations (adap)'!C15</f>
        <v>177420</v>
      </c>
      <c r="C14" s="5">
        <f>'Importations (adap)'!D15</f>
        <v>4122843</v>
      </c>
      <c r="D14" s="5">
        <f>'Importations (adap)'!E15</f>
        <v>165197</v>
      </c>
      <c r="E14" s="5">
        <f>'Importations (adap)'!F15</f>
        <v>3775059</v>
      </c>
    </row>
    <row r="15" spans="1:5" ht="16.5" x14ac:dyDescent="0.3">
      <c r="A15" s="5" t="str">
        <f>'Importations (adap)'!B16</f>
        <v>Tabacs</v>
      </c>
      <c r="B15" s="5">
        <f>'Importations (adap)'!C16</f>
        <v>17540</v>
      </c>
      <c r="C15" s="5">
        <f>'Importations (adap)'!D16</f>
        <v>2685799</v>
      </c>
      <c r="D15" s="5">
        <f>'Importations (adap)'!E16</f>
        <v>13001</v>
      </c>
      <c r="E15" s="5">
        <f>'Importations (adap)'!F16</f>
        <v>2232466</v>
      </c>
    </row>
    <row r="16" spans="1:5" ht="16.5" x14ac:dyDescent="0.3">
      <c r="A16" s="5" t="str">
        <f>'Importations (adap)'!B17</f>
        <v>Café</v>
      </c>
      <c r="B16" s="5">
        <f>'Importations (adap)'!C17</f>
        <v>48754</v>
      </c>
      <c r="C16" s="5">
        <f>'Importations (adap)'!D17</f>
        <v>2600146</v>
      </c>
      <c r="D16" s="5">
        <f>'Importations (adap)'!E17</f>
        <v>51791</v>
      </c>
      <c r="E16" s="5">
        <f>'Importations (adap)'!F17</f>
        <v>2267490</v>
      </c>
    </row>
    <row r="17" spans="1:5" ht="16.5" x14ac:dyDescent="0.3">
      <c r="A17" s="5" t="str">
        <f>'Importations (adap)'!B18</f>
        <v>Thé</v>
      </c>
      <c r="B17" s="5">
        <f>'Importations (adap)'!C18</f>
        <v>82565</v>
      </c>
      <c r="C17" s="5">
        <f>'Importations (adap)'!D18</f>
        <v>2419590</v>
      </c>
      <c r="D17" s="5">
        <f>'Importations (adap)'!E18</f>
        <v>69189</v>
      </c>
      <c r="E17" s="5">
        <f>'Importations (adap)'!F18</f>
        <v>2159064</v>
      </c>
    </row>
    <row r="18" spans="1:5" ht="16.5" x14ac:dyDescent="0.3">
      <c r="A18" s="5" t="str">
        <f>'Importations (adap)'!B19</f>
        <v>Préparations alimentaires diverses</v>
      </c>
      <c r="B18" s="5">
        <f>'Importations (adap)'!C19</f>
        <v>60845</v>
      </c>
      <c r="C18" s="5">
        <f>'Importations (adap)'!D19</f>
        <v>2404333</v>
      </c>
      <c r="D18" s="5">
        <f>'Importations (adap)'!E19</f>
        <v>56683</v>
      </c>
      <c r="E18" s="5">
        <f>'Importations (adap)'!F19</f>
        <v>2141840</v>
      </c>
    </row>
    <row r="19" spans="1:5" ht="16.5" x14ac:dyDescent="0.3">
      <c r="A19" s="5" t="str">
        <f>'Importations (adap)'!B20</f>
        <v>Dattes</v>
      </c>
      <c r="B19" s="5">
        <f>'Importations (adap)'!C20</f>
        <v>125506</v>
      </c>
      <c r="C19" s="5">
        <f>'Importations (adap)'!D20</f>
        <v>2373403</v>
      </c>
      <c r="D19" s="5">
        <f>'Importations (adap)'!E20</f>
        <v>125998</v>
      </c>
      <c r="E19" s="5">
        <f>'Importations (adap)'!F20</f>
        <v>2256208</v>
      </c>
    </row>
    <row r="20" spans="1:5" ht="16.5" x14ac:dyDescent="0.3">
      <c r="A20" s="5" t="str">
        <f>'Importations (adap)'!B21</f>
        <v>Patisseries et préparations à base de céréales</v>
      </c>
      <c r="B20" s="5">
        <f>'Importations (adap)'!C21</f>
        <v>76795</v>
      </c>
      <c r="C20" s="5">
        <f>'Importations (adap)'!D21</f>
        <v>2216260</v>
      </c>
      <c r="D20" s="5">
        <f>'Importations (adap)'!E21</f>
        <v>70854</v>
      </c>
      <c r="E20" s="5">
        <f>'Importations (adap)'!F21</f>
        <v>2047404</v>
      </c>
    </row>
    <row r="21" spans="1:5" ht="16.5" x14ac:dyDescent="0.3">
      <c r="A21" s="5" t="str">
        <f>'Importations (adap)'!B22</f>
        <v>Crustacés, mollusques et coquillages</v>
      </c>
      <c r="B21" s="5">
        <f>'Importations (adap)'!C22</f>
        <v>57926</v>
      </c>
      <c r="C21" s="5">
        <f>'Importations (adap)'!D22</f>
        <v>1887321</v>
      </c>
      <c r="D21" s="5">
        <f>'Importations (adap)'!E22</f>
        <v>51259</v>
      </c>
      <c r="E21" s="5">
        <f>'Importations (adap)'!F22</f>
        <v>1632041</v>
      </c>
    </row>
    <row r="22" spans="1:5" ht="16.5" x14ac:dyDescent="0.3">
      <c r="A22" s="5" t="str">
        <f>'Importations (adap)'!B23</f>
        <v>Cacao et preparations à base de cacao</v>
      </c>
      <c r="B22" s="5">
        <f>'Importations (adap)'!C23</f>
        <v>28095</v>
      </c>
      <c r="C22" s="5">
        <f>'Importations (adap)'!D23</f>
        <v>1804247</v>
      </c>
      <c r="D22" s="5">
        <f>'Importations (adap)'!E23</f>
        <v>30738</v>
      </c>
      <c r="E22" s="5">
        <f>'Importations (adap)'!F23</f>
        <v>1467091</v>
      </c>
    </row>
    <row r="23" spans="1:5" ht="16.5" x14ac:dyDescent="0.3">
      <c r="A23" s="5" t="str">
        <f>'Importations (adap)'!B24</f>
        <v>Orge</v>
      </c>
      <c r="B23" s="5">
        <f>'Importations (adap)'!C24</f>
        <v>697009</v>
      </c>
      <c r="C23" s="5">
        <f>'Importations (adap)'!D24</f>
        <v>1640049</v>
      </c>
      <c r="D23" s="5">
        <f>'Importations (adap)'!E24</f>
        <v>1113201</v>
      </c>
      <c r="E23" s="5">
        <f>'Importations (adap)'!F24</f>
        <v>2520880</v>
      </c>
    </row>
    <row r="24" spans="1:5" ht="16.5" x14ac:dyDescent="0.3">
      <c r="A24" s="5" t="str">
        <f>'Importations (adap)'!B25</f>
        <v>Fromage</v>
      </c>
      <c r="B24" s="5">
        <f>'Importations (adap)'!C25</f>
        <v>26295</v>
      </c>
      <c r="C24" s="5">
        <f>'Importations (adap)'!D25</f>
        <v>1632720</v>
      </c>
      <c r="D24" s="5">
        <f>'Importations (adap)'!E25</f>
        <v>23530</v>
      </c>
      <c r="E24" s="5">
        <f>'Importations (adap)'!F25</f>
        <v>1410739</v>
      </c>
    </row>
    <row r="25" spans="1:5" ht="16.5" x14ac:dyDescent="0.3">
      <c r="A25" s="5" t="str">
        <f>'Importations (adap)'!B26</f>
        <v>Préparations pour l'alimentation des animaux.</v>
      </c>
      <c r="B25" s="5">
        <f>'Importations (adap)'!C26</f>
        <v>231054</v>
      </c>
      <c r="C25" s="5">
        <f>'Importations (adap)'!D26</f>
        <v>1545096</v>
      </c>
      <c r="D25" s="5">
        <f>'Importations (adap)'!E26</f>
        <v>194975</v>
      </c>
      <c r="E25" s="5">
        <f>'Importations (adap)'!F26</f>
        <v>1358828</v>
      </c>
    </row>
    <row r="26" spans="1:5" ht="16.5" x14ac:dyDescent="0.3">
      <c r="A26" s="5" t="str">
        <f>'Importations (adap)'!B27</f>
        <v>Epices</v>
      </c>
      <c r="B26" s="5">
        <f>'Importations (adap)'!C27</f>
        <v>49167</v>
      </c>
      <c r="C26" s="5">
        <f>'Importations (adap)'!D27</f>
        <v>1531342</v>
      </c>
      <c r="D26" s="5">
        <f>'Importations (adap)'!E27</f>
        <v>38652</v>
      </c>
      <c r="E26" s="5">
        <f>'Importations (adap)'!F27</f>
        <v>1383205</v>
      </c>
    </row>
    <row r="27" spans="1:5" ht="16.5" x14ac:dyDescent="0.3">
      <c r="A27" s="5" t="str">
        <f>'Importations (adap)'!B28</f>
        <v>Légumes à cosse secs</v>
      </c>
      <c r="B27" s="5">
        <f>'Importations (adap)'!C28</f>
        <v>150445</v>
      </c>
      <c r="C27" s="5">
        <f>'Importations (adap)'!D28</f>
        <v>1501510</v>
      </c>
      <c r="D27" s="5">
        <f>'Importations (adap)'!E28</f>
        <v>146344</v>
      </c>
      <c r="E27" s="5">
        <f>'Importations (adap)'!F28</f>
        <v>1696552</v>
      </c>
    </row>
    <row r="28" spans="1:5" ht="16.5" x14ac:dyDescent="0.3">
      <c r="A28" s="5" t="str">
        <f>'Importations (adap)'!B29</f>
        <v>Lait et produits de la laiterie autres que le beurre et le fromage</v>
      </c>
      <c r="B28" s="5">
        <f>'Importations (adap)'!C29</f>
        <v>60847</v>
      </c>
      <c r="C28" s="5">
        <f>'Importations (adap)'!D29</f>
        <v>1498369</v>
      </c>
      <c r="D28" s="5">
        <f>'Importations (adap)'!E29</f>
        <v>57005</v>
      </c>
      <c r="E28" s="5">
        <f>'Importations (adap)'!F29</f>
        <v>1405927</v>
      </c>
    </row>
    <row r="29" spans="1:5" ht="16.5" x14ac:dyDescent="0.3">
      <c r="A29" s="5" t="str">
        <f>'Importations (adap)'!B30</f>
        <v>Bières; vins; vermouths; et autres boissons spiritueuses</v>
      </c>
      <c r="B29" s="5">
        <f>'Importations (adap)'!C30</f>
        <v>63639</v>
      </c>
      <c r="C29" s="5">
        <f>'Importations (adap)'!D30</f>
        <v>1396369</v>
      </c>
      <c r="D29" s="5">
        <f>'Importations (adap)'!E30</f>
        <v>54725</v>
      </c>
      <c r="E29" s="5">
        <f>'Importations (adap)'!F30</f>
        <v>1270955</v>
      </c>
    </row>
    <row r="30" spans="1:5" ht="16.5" x14ac:dyDescent="0.3">
      <c r="A30" s="5" t="str">
        <f>'Importations (adap)'!B31</f>
        <v>Conserves de légumes</v>
      </c>
      <c r="B30" s="5">
        <f>'Importations (adap)'!C31</f>
        <v>58175</v>
      </c>
      <c r="C30" s="5">
        <f>'Importations (adap)'!D31</f>
        <v>989185</v>
      </c>
      <c r="D30" s="5">
        <f>'Importations (adap)'!E31</f>
        <v>50245</v>
      </c>
      <c r="E30" s="5">
        <f>'Importations (adap)'!F31</f>
        <v>918671</v>
      </c>
    </row>
    <row r="31" spans="1:5" ht="16.5" x14ac:dyDescent="0.3">
      <c r="A31" s="5" t="str">
        <f>'Importations (adap)'!B32</f>
        <v>Beurre</v>
      </c>
      <c r="B31" s="5">
        <f>'Importations (adap)'!C32</f>
        <v>14187</v>
      </c>
      <c r="C31" s="5">
        <f>'Importations (adap)'!D32</f>
        <v>955297</v>
      </c>
      <c r="D31" s="5">
        <f>'Importations (adap)'!E32</f>
        <v>12888</v>
      </c>
      <c r="E31" s="5">
        <f>'Importations (adap)'!F32</f>
        <v>793020</v>
      </c>
    </row>
    <row r="32" spans="1:5" ht="16.5" x14ac:dyDescent="0.3">
      <c r="A32" s="5" t="str">
        <f>'Importations (adap)'!B33</f>
        <v>Poissons frais, salés, séchés ou fumés</v>
      </c>
      <c r="B32" s="5">
        <f>'Importations (adap)'!C33</f>
        <v>41589</v>
      </c>
      <c r="C32" s="5">
        <f>'Importations (adap)'!D33</f>
        <v>917423</v>
      </c>
      <c r="D32" s="5">
        <f>'Importations (adap)'!E33</f>
        <v>45039</v>
      </c>
      <c r="E32" s="5">
        <f>'Importations (adap)'!F33</f>
        <v>996273</v>
      </c>
    </row>
    <row r="33" spans="1:5" ht="16.5" x14ac:dyDescent="0.3">
      <c r="A33" s="5" t="str">
        <f>'Importations (adap)'!B34</f>
        <v>Riz</v>
      </c>
      <c r="B33" s="5">
        <f>'Importations (adap)'!C34</f>
        <v>137041</v>
      </c>
      <c r="C33" s="5">
        <f>'Importations (adap)'!D34</f>
        <v>839283</v>
      </c>
      <c r="D33" s="5">
        <f>'Importations (adap)'!E34</f>
        <v>86794</v>
      </c>
      <c r="E33" s="5">
        <f>'Importations (adap)'!F34</f>
        <v>687374</v>
      </c>
    </row>
    <row r="34" spans="1:5" ht="16.5" x14ac:dyDescent="0.3">
      <c r="A34" s="5" t="str">
        <f>'Importations (adap)'!B35</f>
        <v>Eaux minérales et boissons non alcooliques</v>
      </c>
      <c r="B34" s="5">
        <f>'Importations (adap)'!C35</f>
        <v>75192</v>
      </c>
      <c r="C34" s="5">
        <f>'Importations (adap)'!D35</f>
        <v>783418</v>
      </c>
      <c r="D34" s="5">
        <f>'Importations (adap)'!E35</f>
        <v>71958</v>
      </c>
      <c r="E34" s="5">
        <f>'Importations (adap)'!F35</f>
        <v>750076</v>
      </c>
    </row>
    <row r="35" spans="1:5" ht="16.5" x14ac:dyDescent="0.3">
      <c r="A35" s="5" t="str">
        <f>'Importations (adap)'!B36</f>
        <v>Viandes et abats comestibles</v>
      </c>
      <c r="B35" s="5">
        <f>'Importations (adap)'!C36</f>
        <v>18115</v>
      </c>
      <c r="C35" s="5">
        <f>'Importations (adap)'!D36</f>
        <v>712871</v>
      </c>
      <c r="D35" s="5">
        <f>'Importations (adap)'!E36</f>
        <v>11370</v>
      </c>
      <c r="E35" s="5">
        <f>'Importations (adap)'!F36</f>
        <v>383858</v>
      </c>
    </row>
    <row r="36" spans="1:5" ht="16.5" x14ac:dyDescent="0.3">
      <c r="A36" s="5" t="str">
        <f>'Importations (adap)'!B37</f>
        <v>Margarines et matiéres grasses</v>
      </c>
      <c r="B36" s="5">
        <f>'Importations (adap)'!C37</f>
        <v>36827</v>
      </c>
      <c r="C36" s="5">
        <f>'Importations (adap)'!D37</f>
        <v>605397</v>
      </c>
      <c r="D36" s="5">
        <f>'Importations (adap)'!E37</f>
        <v>25920</v>
      </c>
      <c r="E36" s="5">
        <f>'Importations (adap)'!F37</f>
        <v>429960</v>
      </c>
    </row>
    <row r="37" spans="1:5" ht="16.5" x14ac:dyDescent="0.3">
      <c r="A37" s="5" t="str">
        <f>'Importations (adap)'!B38</f>
        <v>Préparations lactées pour enfants</v>
      </c>
      <c r="B37" s="5">
        <f>'Importations (adap)'!C38</f>
        <v>5815</v>
      </c>
      <c r="C37" s="5">
        <f>'Importations (adap)'!D38</f>
        <v>556205</v>
      </c>
      <c r="D37" s="5">
        <f>'Importations (adap)'!E38</f>
        <v>4909</v>
      </c>
      <c r="E37" s="5">
        <f>'Importations (adap)'!F38</f>
        <v>481952</v>
      </c>
    </row>
    <row r="38" spans="1:5" ht="16.5" x14ac:dyDescent="0.3">
      <c r="A38" s="5" t="str">
        <f>'Importations (adap)'!B39</f>
        <v>Préparations à base de sucre</v>
      </c>
      <c r="B38" s="5">
        <f>'Importations (adap)'!C39</f>
        <v>32968</v>
      </c>
      <c r="C38" s="5">
        <f>'Importations (adap)'!D39</f>
        <v>533700</v>
      </c>
      <c r="D38" s="5">
        <f>'Importations (adap)'!E39</f>
        <v>72111</v>
      </c>
      <c r="E38" s="5">
        <f>'Importations (adap)'!F39</f>
        <v>577931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228830</v>
      </c>
      <c r="C39" s="5">
        <f>'Importations (adap)'!D40</f>
        <v>3830552</v>
      </c>
      <c r="D39" s="5">
        <f>'Importations (adap)'!E40</f>
        <v>195566</v>
      </c>
      <c r="E39" s="5">
        <f>'Importations (adap)'!F40</f>
        <v>3420634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33365197</v>
      </c>
      <c r="C40" s="2">
        <f>'Importations (adap)'!D41</f>
        <v>98698003</v>
      </c>
      <c r="D40" s="2">
        <f>'Importations (adap)'!E41</f>
        <v>31188603</v>
      </c>
      <c r="E40" s="2">
        <f>'Importations (adap)'!F41</f>
        <v>104251093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7369723</v>
      </c>
      <c r="C41" s="5">
        <f>'Importations (adap)'!D42</f>
        <v>46963864</v>
      </c>
      <c r="D41" s="5">
        <f>'Importations (adap)'!E42</f>
        <v>6933258</v>
      </c>
      <c r="E41" s="5">
        <f>'Importations (adap)'!F42</f>
        <v>51980313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12205788</v>
      </c>
      <c r="C42" s="5">
        <f>'Importations (adap)'!D43</f>
        <v>17983969</v>
      </c>
      <c r="D42" s="5">
        <f>'Importations (adap)'!E43</f>
        <v>11987316</v>
      </c>
      <c r="E42" s="5">
        <f>'Importations (adap)'!F43</f>
        <v>19367894</v>
      </c>
    </row>
    <row r="43" spans="1:5" ht="16.5" x14ac:dyDescent="0.3">
      <c r="A43" s="5" t="str">
        <f>'Importations (adap)'!B44</f>
        <v>Houilles; cokes et combustibles solides similaires</v>
      </c>
      <c r="B43" s="5">
        <f>'Importations (adap)'!C44</f>
        <v>10958733</v>
      </c>
      <c r="C43" s="5">
        <f>'Importations (adap)'!D44</f>
        <v>11980431</v>
      </c>
      <c r="D43" s="5">
        <f>'Importations (adap)'!E44</f>
        <v>9910252</v>
      </c>
      <c r="E43" s="5">
        <f>'Importations (adap)'!F44</f>
        <v>11711408</v>
      </c>
    </row>
    <row r="44" spans="1:5" ht="16.5" x14ac:dyDescent="0.3">
      <c r="A44" s="5" t="str">
        <f>'Importations (adap)'!B45</f>
        <v>Huiles de pétrole et lubrifiants</v>
      </c>
      <c r="B44" s="5">
        <f>'Importations (adap)'!C45</f>
        <v>1469424</v>
      </c>
      <c r="C44" s="5">
        <f>'Importations (adap)'!D45</f>
        <v>11192380</v>
      </c>
      <c r="D44" s="5">
        <f>'Importations (adap)'!E45</f>
        <v>1231853</v>
      </c>
      <c r="E44" s="5">
        <f>'Importations (adap)'!F45</f>
        <v>11184695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833799</v>
      </c>
      <c r="C45" s="5">
        <f>'Importations (adap)'!D46</f>
        <v>6033443</v>
      </c>
      <c r="D45" s="5">
        <f>'Importations (adap)'!E46</f>
        <v>705489</v>
      </c>
      <c r="E45" s="5">
        <f>'Importations (adap)'!F46</f>
        <v>6150590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527730</v>
      </c>
      <c r="C46" s="5">
        <f>'Importations (adap)'!D47</f>
        <v>2427816</v>
      </c>
      <c r="D46" s="5">
        <f>'Importations (adap)'!E47</f>
        <v>420435</v>
      </c>
      <c r="E46" s="5">
        <f>'Importations (adap)'!F47</f>
        <v>2208483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2116100</v>
      </c>
      <c r="D47" s="5">
        <f>'Importations (adap)'!E48</f>
        <v>0</v>
      </c>
      <c r="E47" s="5">
        <f>'Importations (adap)'!F48</f>
        <v>1647710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1984416</v>
      </c>
      <c r="C48" s="2">
        <f>'Importations (adap)'!D49</f>
        <v>19176069</v>
      </c>
      <c r="D48" s="2">
        <f>'Importations (adap)'!E49</f>
        <v>1728284</v>
      </c>
      <c r="E48" s="2">
        <f>'Importations (adap)'!F49</f>
        <v>16458299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575813</v>
      </c>
      <c r="C49" s="5">
        <f>'Importations (adap)'!D50</f>
        <v>6061200</v>
      </c>
      <c r="D49" s="5">
        <f>'Importations (adap)'!E50</f>
        <v>528436</v>
      </c>
      <c r="E49" s="5">
        <f>'Importations (adap)'!F50</f>
        <v>5197193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639662</v>
      </c>
      <c r="C50" s="5">
        <f>'Importations (adap)'!D51</f>
        <v>3247782</v>
      </c>
      <c r="D50" s="5">
        <f>'Importations (adap)'!E51</f>
        <v>544721</v>
      </c>
      <c r="E50" s="5">
        <f>'Importations (adap)'!F51</f>
        <v>2708062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29176</v>
      </c>
      <c r="C51" s="5">
        <f>'Importations (adap)'!D52</f>
        <v>1542792</v>
      </c>
      <c r="D51" s="5">
        <f>'Importations (adap)'!E52</f>
        <v>23609</v>
      </c>
      <c r="E51" s="5">
        <f>'Importations (adap)'!F52</f>
        <v>1395064</v>
      </c>
    </row>
    <row r="52" spans="1:5" ht="16.5" x14ac:dyDescent="0.3">
      <c r="A52" s="5" t="str">
        <f>'Importations (adap)'!B53</f>
        <v>Huile d'olive brute ou raffinée</v>
      </c>
      <c r="B52" s="5">
        <f>'Importations (adap)'!C53</f>
        <v>26917</v>
      </c>
      <c r="C52" s="5">
        <f>'Importations (adap)'!D53</f>
        <v>1186229</v>
      </c>
      <c r="D52" s="5">
        <f>'Importations (adap)'!E53</f>
        <v>5427</v>
      </c>
      <c r="E52" s="5">
        <f>'Importations (adap)'!F53</f>
        <v>406581</v>
      </c>
    </row>
    <row r="53" spans="1:5" ht="16.5" x14ac:dyDescent="0.3">
      <c r="A53" s="5" t="str">
        <f>'Importations (adap)'!B54</f>
        <v>Graines et fruits oléagineux</v>
      </c>
      <c r="B53" s="5">
        <f>'Importations (adap)'!C54</f>
        <v>60740</v>
      </c>
      <c r="C53" s="5">
        <f>'Importations (adap)'!D54</f>
        <v>1164711</v>
      </c>
      <c r="D53" s="5">
        <f>'Importations (adap)'!E54</f>
        <v>54068</v>
      </c>
      <c r="E53" s="5">
        <f>'Importations (adap)'!F54</f>
        <v>1226426</v>
      </c>
    </row>
    <row r="54" spans="1:5" ht="16.5" x14ac:dyDescent="0.3">
      <c r="A54" s="5" t="str">
        <f>'Importations (adap)'!B55</f>
        <v>Huile de palme ou palmiste brute ou raffinée</v>
      </c>
      <c r="B54" s="5">
        <f>'Importations (adap)'!C55</f>
        <v>82386</v>
      </c>
      <c r="C54" s="5">
        <f>'Importations (adap)'!D55</f>
        <v>1094130</v>
      </c>
      <c r="D54" s="5">
        <f>'Importations (adap)'!E55</f>
        <v>64393</v>
      </c>
      <c r="E54" s="5">
        <f>'Importations (adap)'!F55</f>
        <v>753324</v>
      </c>
    </row>
    <row r="55" spans="1:5" ht="16.5" x14ac:dyDescent="0.3">
      <c r="A55" s="5" t="str">
        <f>'Importations (adap)'!B56</f>
        <v>Plantes vivantes et produits de la floriculture</v>
      </c>
      <c r="B55" s="5">
        <f>'Importations (adap)'!C56</f>
        <v>18156</v>
      </c>
      <c r="C55" s="5">
        <f>'Importations (adap)'!D56</f>
        <v>1057269</v>
      </c>
      <c r="D55" s="5">
        <f>'Importations (adap)'!E56</f>
        <v>16340</v>
      </c>
      <c r="E55" s="5">
        <f>'Importations (adap)'!F56</f>
        <v>1017874</v>
      </c>
    </row>
    <row r="56" spans="1:5" ht="16.5" x14ac:dyDescent="0.3">
      <c r="A56" s="5" t="str">
        <f>'Importations (adap)'!B57</f>
        <v>Sous-produits animaux non comestibles</v>
      </c>
      <c r="B56" s="5">
        <f>'Importations (adap)'!C57</f>
        <v>16287</v>
      </c>
      <c r="C56" s="5">
        <f>'Importations (adap)'!D57</f>
        <v>659211</v>
      </c>
      <c r="D56" s="5">
        <f>'Importations (adap)'!E57</f>
        <v>16873</v>
      </c>
      <c r="E56" s="5">
        <f>'Importations (adap)'!F57</f>
        <v>668984</v>
      </c>
    </row>
    <row r="57" spans="1:5" ht="16.5" x14ac:dyDescent="0.3">
      <c r="A57" s="5" t="str">
        <f>'Importations (adap)'!B58</f>
        <v>Huile de tournesol brute ou raffinée</v>
      </c>
      <c r="B57" s="5">
        <f>'Importations (adap)'!C58</f>
        <v>48205</v>
      </c>
      <c r="C57" s="5">
        <f>'Importations (adap)'!D58</f>
        <v>585187</v>
      </c>
      <c r="D57" s="5">
        <f>'Importations (adap)'!E58</f>
        <v>76059</v>
      </c>
      <c r="E57" s="5">
        <f>'Importations (adap)'!F58</f>
        <v>787994</v>
      </c>
    </row>
    <row r="58" spans="1:5" ht="16.5" x14ac:dyDescent="0.3">
      <c r="A58" s="5" t="str">
        <f>'Importations (adap)'!B59</f>
        <v>Plantes et parties de plantes</v>
      </c>
      <c r="B58" s="5">
        <f>'Importations (adap)'!C59</f>
        <v>188245</v>
      </c>
      <c r="C58" s="5">
        <f>'Importations (adap)'!D59</f>
        <v>551166</v>
      </c>
      <c r="D58" s="5">
        <f>'Importations (adap)'!E59</f>
        <v>106282</v>
      </c>
      <c r="E58" s="5">
        <f>'Importations (adap)'!F59</f>
        <v>386891</v>
      </c>
    </row>
    <row r="59" spans="1:5" ht="16.5" x14ac:dyDescent="0.3">
      <c r="A59" s="5" t="str">
        <f>'Importations (adap)'!B60</f>
        <v>Pâte à papier</v>
      </c>
      <c r="B59" s="5">
        <f>'Importations (adap)'!C60</f>
        <v>53851</v>
      </c>
      <c r="C59" s="5">
        <f>'Importations (adap)'!D60</f>
        <v>416747</v>
      </c>
      <c r="D59" s="5">
        <f>'Importations (adap)'!E60</f>
        <v>44069</v>
      </c>
      <c r="E59" s="5">
        <f>'Importations (adap)'!F60</f>
        <v>416859</v>
      </c>
    </row>
    <row r="60" spans="1:5" ht="16.5" x14ac:dyDescent="0.3">
      <c r="A60" s="5" t="str">
        <f>'Importations (adap)'!B61</f>
        <v>Autres huiles végétales brutes ou raffinées</v>
      </c>
      <c r="B60" s="5">
        <f>'Importations (adap)'!C61</f>
        <v>25057</v>
      </c>
      <c r="C60" s="5">
        <f>'Importations (adap)'!D61</f>
        <v>416682</v>
      </c>
      <c r="D60" s="5">
        <f>'Importations (adap)'!E61</f>
        <v>36496</v>
      </c>
      <c r="E60" s="5">
        <f>'Importations (adap)'!F61</f>
        <v>496632</v>
      </c>
    </row>
    <row r="61" spans="1:5" ht="16.5" x14ac:dyDescent="0.3">
      <c r="A61" s="5" t="str">
        <f>'Importations (adap)'!B62</f>
        <v>Caoutchouc naturel ou régénéré</v>
      </c>
      <c r="B61" s="5">
        <f>'Importations (adap)'!C62</f>
        <v>173124</v>
      </c>
      <c r="C61" s="5">
        <f>'Importations (adap)'!D62</f>
        <v>358270</v>
      </c>
      <c r="D61" s="5">
        <f>'Importations (adap)'!E62</f>
        <v>173930</v>
      </c>
      <c r="E61" s="5">
        <f>'Importations (adap)'!F62</f>
        <v>170844</v>
      </c>
    </row>
    <row r="62" spans="1:5" ht="16.5" x14ac:dyDescent="0.3">
      <c r="A62" s="5" t="str">
        <f>'Importations (adap)'!B63</f>
        <v>Autres fibres textiles vegetales</v>
      </c>
      <c r="B62" s="5">
        <f>'Importations (adap)'!C63</f>
        <v>9039</v>
      </c>
      <c r="C62" s="5">
        <f>'Importations (adap)'!D63</f>
        <v>163669</v>
      </c>
      <c r="D62" s="5">
        <f>'Importations (adap)'!E63</f>
        <v>6745</v>
      </c>
      <c r="E62" s="5">
        <f>'Importations (adap)'!F63</f>
        <v>122801</v>
      </c>
    </row>
    <row r="63" spans="1:5" ht="16.5" x14ac:dyDescent="0.3">
      <c r="A63" s="5" t="str">
        <f>'Importations (adap)'!B64</f>
        <v>Gommes; résines et autres sucs et extraits végétaux</v>
      </c>
      <c r="B63" s="5">
        <f>'Importations (adap)'!C64</f>
        <v>1646</v>
      </c>
      <c r="C63" s="5">
        <f>'Importations (adap)'!D64</f>
        <v>162440</v>
      </c>
      <c r="D63" s="5">
        <f>'Importations (adap)'!E64</f>
        <v>1615</v>
      </c>
      <c r="E63" s="5">
        <f>'Importations (adap)'!F64</f>
        <v>149729</v>
      </c>
    </row>
    <row r="64" spans="1:5" ht="16.5" x14ac:dyDescent="0.3">
      <c r="A64" s="5" t="str">
        <f>'Importations (adap)'!B65</f>
        <v>Animaux vivants</v>
      </c>
      <c r="B64" s="5">
        <f>'Importations (adap)'!C65</f>
        <v>1482</v>
      </c>
      <c r="C64" s="5">
        <f>'Importations (adap)'!D65</f>
        <v>134799</v>
      </c>
      <c r="D64" s="5">
        <f>'Importations (adap)'!E65</f>
        <v>1309</v>
      </c>
      <c r="E64" s="5">
        <f>'Importations (adap)'!F65</f>
        <v>118859</v>
      </c>
    </row>
    <row r="65" spans="1:5" ht="16.5" x14ac:dyDescent="0.3">
      <c r="A65" s="5" t="str">
        <f>'Importations (adap)'!B66</f>
        <v>Fibres textiles artificielles</v>
      </c>
      <c r="B65" s="5">
        <f>'Importations (adap)'!C66</f>
        <v>2465</v>
      </c>
      <c r="C65" s="5">
        <f>'Importations (adap)'!D66</f>
        <v>97603</v>
      </c>
      <c r="D65" s="5">
        <f>'Importations (adap)'!E66</f>
        <v>1899</v>
      </c>
      <c r="E65" s="5">
        <f>'Importations (adap)'!F66</f>
        <v>76615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32165</v>
      </c>
      <c r="C66" s="5">
        <f>'Importations (adap)'!D67</f>
        <v>276182</v>
      </c>
      <c r="D66" s="5">
        <f>'Importations (adap)'!E67</f>
        <v>26013</v>
      </c>
      <c r="E66" s="5">
        <f>'Importations (adap)'!F67</f>
        <v>357567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8380028</v>
      </c>
      <c r="C67" s="2">
        <f>'Importations (adap)'!D68</f>
        <v>21313998</v>
      </c>
      <c r="D67" s="2">
        <f>'Importations (adap)'!E68</f>
        <v>8932077</v>
      </c>
      <c r="E67" s="2">
        <f>'Importations (adap)'!F68</f>
        <v>13566941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6489486</v>
      </c>
      <c r="C68" s="5">
        <f>'Importations (adap)'!D69</f>
        <v>14373582</v>
      </c>
      <c r="D68" s="5">
        <f>'Importations (adap)'!E69</f>
        <v>7544209</v>
      </c>
      <c r="E68" s="5">
        <f>'Importations (adap)'!F69</f>
        <v>8002781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1343299</v>
      </c>
      <c r="C69" s="5">
        <f>'Importations (adap)'!D70</f>
        <v>5016908</v>
      </c>
      <c r="D69" s="5">
        <f>'Importations (adap)'!E70</f>
        <v>965506</v>
      </c>
      <c r="E69" s="5">
        <f>'Importations (adap)'!F70</f>
        <v>3945590</v>
      </c>
    </row>
    <row r="70" spans="1:5" ht="16.5" x14ac:dyDescent="0.3">
      <c r="A70" s="5" t="str">
        <f>'Importations (adap)'!B71</f>
        <v>Caoutchouc synthétique</v>
      </c>
      <c r="B70" s="5">
        <f>'Importations (adap)'!C71</f>
        <v>28573</v>
      </c>
      <c r="C70" s="5">
        <f>'Importations (adap)'!D71</f>
        <v>586898</v>
      </c>
      <c r="D70" s="5">
        <f>'Importations (adap)'!E71</f>
        <v>9500</v>
      </c>
      <c r="E70" s="5">
        <f>'Importations (adap)'!F71</f>
        <v>250457</v>
      </c>
    </row>
    <row r="71" spans="1:5" ht="16.5" x14ac:dyDescent="0.3">
      <c r="A71" s="5" t="str">
        <f>'Importations (adap)'!B72</f>
        <v>Fibres textiles synthétiques</v>
      </c>
      <c r="B71" s="5">
        <f>'Importations (adap)'!C72</f>
        <v>32042</v>
      </c>
      <c r="C71" s="5">
        <f>'Importations (adap)'!D72</f>
        <v>500363</v>
      </c>
      <c r="D71" s="5">
        <f>'Importations (adap)'!E72</f>
        <v>29169</v>
      </c>
      <c r="E71" s="5">
        <f>'Importations (adap)'!F72</f>
        <v>500754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192347</v>
      </c>
      <c r="C72" s="5">
        <f>'Importations (adap)'!D73</f>
        <v>339529</v>
      </c>
      <c r="D72" s="5">
        <f>'Importations (adap)'!E73</f>
        <v>163224</v>
      </c>
      <c r="E72" s="5">
        <f>'Importations (adap)'!F73</f>
        <v>292341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294281</v>
      </c>
      <c r="C73" s="5">
        <f>'Importations (adap)'!D74</f>
        <v>496718</v>
      </c>
      <c r="D73" s="5">
        <f>'Importations (adap)'!E74</f>
        <v>220469</v>
      </c>
      <c r="E73" s="5">
        <f>'Importations (adap)'!F74</f>
        <v>575018</v>
      </c>
    </row>
    <row r="74" spans="1:5" x14ac:dyDescent="0.25">
      <c r="A74" s="2" t="str">
        <f>UPPER('Importations (adap)'!B75)</f>
        <v>DEMI PRODUITS</v>
      </c>
      <c r="B74" s="2">
        <f>'Importations (adap)'!C75</f>
        <v>12796959</v>
      </c>
      <c r="C74" s="2">
        <f>'Importations (adap)'!D75</f>
        <v>157953072</v>
      </c>
      <c r="D74" s="2">
        <f>'Importations (adap)'!E75</f>
        <v>12313701</v>
      </c>
      <c r="E74" s="2">
        <f>'Importations (adap)'!F75</f>
        <v>149115761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1258624</v>
      </c>
      <c r="C75" s="5">
        <f>'Importations (adap)'!D76</f>
        <v>20841054</v>
      </c>
      <c r="D75" s="5">
        <f>'Importations (adap)'!E76</f>
        <v>1124404</v>
      </c>
      <c r="E75" s="5">
        <f>'Importations (adap)'!F76</f>
        <v>19723541</v>
      </c>
    </row>
    <row r="76" spans="1:5" ht="16.5" x14ac:dyDescent="0.3">
      <c r="A76" s="5" t="str">
        <f>'Importations (adap)'!B77</f>
        <v>Produits chimiques</v>
      </c>
      <c r="B76" s="5">
        <f>'Importations (adap)'!C77</f>
        <v>2446430</v>
      </c>
      <c r="C76" s="5">
        <f>'Importations (adap)'!D77</f>
        <v>16604845</v>
      </c>
      <c r="D76" s="5">
        <f>'Importations (adap)'!E77</f>
        <v>2737948</v>
      </c>
      <c r="E76" s="5">
        <f>'Importations (adap)'!F77</f>
        <v>14692536</v>
      </c>
    </row>
    <row r="77" spans="1:5" ht="16.5" x14ac:dyDescent="0.3">
      <c r="A77" s="5" t="str">
        <f>'Importations (adap)'!B78</f>
        <v>Fils, barres et profilés en cuivre</v>
      </c>
      <c r="B77" s="5">
        <f>'Importations (adap)'!C78</f>
        <v>112420</v>
      </c>
      <c r="C77" s="5">
        <f>'Importations (adap)'!D78</f>
        <v>10810657</v>
      </c>
      <c r="D77" s="5">
        <f>'Importations (adap)'!E78</f>
        <v>99630</v>
      </c>
      <c r="E77" s="5">
        <f>'Importations (adap)'!F78</f>
        <v>9479720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842920</v>
      </c>
      <c r="C78" s="5">
        <f>'Importations (adap)'!D79</f>
        <v>8165040</v>
      </c>
      <c r="D78" s="5">
        <f>'Importations (adap)'!E79</f>
        <v>725305</v>
      </c>
      <c r="E78" s="5">
        <f>'Importations (adap)'!F79</f>
        <v>7488985</v>
      </c>
    </row>
    <row r="79" spans="1:5" ht="16.5" x14ac:dyDescent="0.3">
      <c r="A79" s="5" t="str">
        <f>'Importations (adap)'!B80</f>
        <v>Ammoniac</v>
      </c>
      <c r="B79" s="5">
        <f>'Importations (adap)'!C80</f>
        <v>1614927</v>
      </c>
      <c r="C79" s="5">
        <f>'Importations (adap)'!D80</f>
        <v>7269640</v>
      </c>
      <c r="D79" s="5">
        <f>'Importations (adap)'!E80</f>
        <v>1721554</v>
      </c>
      <c r="E79" s="5">
        <f>'Importations (adap)'!F80</f>
        <v>8119286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62223</v>
      </c>
      <c r="C80" s="5">
        <f>'Importations (adap)'!D81</f>
        <v>5520402</v>
      </c>
      <c r="D80" s="5">
        <f>'Importations (adap)'!E81</f>
        <v>47894</v>
      </c>
      <c r="E80" s="5">
        <f>'Importations (adap)'!F81</f>
        <v>4704491</v>
      </c>
    </row>
    <row r="81" spans="1:5" ht="16.5" x14ac:dyDescent="0.3">
      <c r="A81" s="5" t="str">
        <f>'Importations (adap)'!B82</f>
        <v>Accessoires de tuyauterie et construction métallique</v>
      </c>
      <c r="B81" s="5">
        <f>'Importations (adap)'!C82</f>
        <v>176352</v>
      </c>
      <c r="C81" s="5">
        <f>'Importations (adap)'!D82</f>
        <v>4734743</v>
      </c>
      <c r="D81" s="5">
        <f>'Importations (adap)'!E82</f>
        <v>170294</v>
      </c>
      <c r="E81" s="5">
        <f>'Importations (adap)'!F82</f>
        <v>4239630</v>
      </c>
    </row>
    <row r="82" spans="1:5" ht="16.5" x14ac:dyDescent="0.3">
      <c r="A82" s="5" t="str">
        <f>'Importations (adap)'!B83</f>
        <v>Bois préparés et ouvrages en bois</v>
      </c>
      <c r="B82" s="5">
        <f>'Importations (adap)'!C83</f>
        <v>624547</v>
      </c>
      <c r="C82" s="5">
        <f>'Importations (adap)'!D83</f>
        <v>4583693</v>
      </c>
      <c r="D82" s="5">
        <f>'Importations (adap)'!E83</f>
        <v>511994</v>
      </c>
      <c r="E82" s="5">
        <f>'Importations (adap)'!F83</f>
        <v>3827110</v>
      </c>
    </row>
    <row r="83" spans="1:5" ht="16.5" x14ac:dyDescent="0.3">
      <c r="A83" s="5" t="str">
        <f>'Importations (adap)'!B84</f>
        <v>Aluminium brut, déchets et poudres d'aluminium</v>
      </c>
      <c r="B83" s="5">
        <f>'Importations (adap)'!C84</f>
        <v>165890</v>
      </c>
      <c r="C83" s="5">
        <f>'Importations (adap)'!D84</f>
        <v>4540675</v>
      </c>
      <c r="D83" s="5">
        <f>'Importations (adap)'!E84</f>
        <v>158122</v>
      </c>
      <c r="E83" s="5">
        <f>'Importations (adap)'!F84</f>
        <v>4240372</v>
      </c>
    </row>
    <row r="84" spans="1:5" ht="16.5" x14ac:dyDescent="0.3">
      <c r="A84" s="5" t="str">
        <f>'Importations (adap)'!B85</f>
        <v>Demi-produits en fer ou en aciers non alliés.</v>
      </c>
      <c r="B84" s="5">
        <f>'Importations (adap)'!C85</f>
        <v>921667</v>
      </c>
      <c r="C84" s="5">
        <f>'Importations (adap)'!D85</f>
        <v>4447464</v>
      </c>
      <c r="D84" s="5">
        <f>'Importations (adap)'!E85</f>
        <v>840424</v>
      </c>
      <c r="E84" s="5">
        <f>'Importations (adap)'!F85</f>
        <v>4506582</v>
      </c>
    </row>
    <row r="85" spans="1:5" ht="16.5" x14ac:dyDescent="0.3">
      <c r="A85" s="5" t="str">
        <f>'Importations (adap)'!B86</f>
        <v>Fils, barres, et profilés  en fer ou en aciers non alliés</v>
      </c>
      <c r="B85" s="5">
        <f>'Importations (adap)'!C86</f>
        <v>591451</v>
      </c>
      <c r="C85" s="5">
        <f>'Importations (adap)'!D86</f>
        <v>4190194</v>
      </c>
      <c r="D85" s="5">
        <f>'Importations (adap)'!E86</f>
        <v>532010</v>
      </c>
      <c r="E85" s="5">
        <f>'Importations (adap)'!F86</f>
        <v>4158860</v>
      </c>
    </row>
    <row r="86" spans="1:5" ht="16.5" x14ac:dyDescent="0.3">
      <c r="A86" s="5" t="str">
        <f>'Importations (adap)'!B87</f>
        <v>Engrais naturels et chimiques</v>
      </c>
      <c r="B86" s="5">
        <f>'Importations (adap)'!C87</f>
        <v>897705</v>
      </c>
      <c r="C86" s="5">
        <f>'Importations (adap)'!D87</f>
        <v>3617849</v>
      </c>
      <c r="D86" s="5">
        <f>'Importations (adap)'!E87</f>
        <v>882030</v>
      </c>
      <c r="E86" s="5">
        <f>'Importations (adap)'!F87</f>
        <v>3404619</v>
      </c>
    </row>
    <row r="87" spans="1:5" ht="16.5" x14ac:dyDescent="0.3">
      <c r="A87" s="5" t="str">
        <f>'Importations (adap)'!B88</f>
        <v>Tubes, tuyaux et profilés creux en fonte, fer et acier</v>
      </c>
      <c r="B87" s="5">
        <f>'Importations (adap)'!C88</f>
        <v>220196</v>
      </c>
      <c r="C87" s="5">
        <f>'Importations (adap)'!D88</f>
        <v>3487330</v>
      </c>
      <c r="D87" s="5">
        <f>'Importations (adap)'!E88</f>
        <v>182163</v>
      </c>
      <c r="E87" s="5">
        <f>'Importations (adap)'!F88</f>
        <v>2821942</v>
      </c>
    </row>
    <row r="88" spans="1:5" ht="16.5" x14ac:dyDescent="0.3">
      <c r="A88" s="5" t="str">
        <f>'Importations (adap)'!B89</f>
        <v>Composants électroniques</v>
      </c>
      <c r="B88" s="5">
        <f>'Importations (adap)'!C89</f>
        <v>654</v>
      </c>
      <c r="C88" s="5">
        <f>'Importations (adap)'!D89</f>
        <v>3381298</v>
      </c>
      <c r="D88" s="5">
        <f>'Importations (adap)'!E89</f>
        <v>948</v>
      </c>
      <c r="E88" s="5">
        <f>'Importations (adap)'!F89</f>
        <v>5893075</v>
      </c>
    </row>
    <row r="89" spans="1:5" ht="16.5" x14ac:dyDescent="0.3">
      <c r="A89" s="5" t="str">
        <f>'Importations (adap)'!B90</f>
        <v>Produits laminés plats, en fer ou en aciers non alliés</v>
      </c>
      <c r="B89" s="5">
        <f>'Importations (adap)'!C90</f>
        <v>311931</v>
      </c>
      <c r="C89" s="5">
        <f>'Importations (adap)'!D90</f>
        <v>3143069</v>
      </c>
      <c r="D89" s="5">
        <f>'Importations (adap)'!E90</f>
        <v>412829</v>
      </c>
      <c r="E89" s="5">
        <f>'Importations (adap)'!F90</f>
        <v>4507864</v>
      </c>
    </row>
    <row r="90" spans="1:5" ht="16.5" x14ac:dyDescent="0.3">
      <c r="A90" s="5" t="str">
        <f>'Importations (adap)'!B91</f>
        <v>Produits céramiques</v>
      </c>
      <c r="B90" s="5">
        <f>'Importations (adap)'!C91</f>
        <v>547041</v>
      </c>
      <c r="C90" s="5">
        <f>'Importations (adap)'!D91</f>
        <v>2822259</v>
      </c>
      <c r="D90" s="5">
        <f>'Importations (adap)'!E91</f>
        <v>458635</v>
      </c>
      <c r="E90" s="5">
        <f>'Importations (adap)'!F91</f>
        <v>2555231</v>
      </c>
    </row>
    <row r="91" spans="1:5" ht="16.5" x14ac:dyDescent="0.3">
      <c r="A91" s="5" t="str">
        <f>'Importations (adap)'!B92</f>
        <v>Fils de fibres synthétiques et artificielles pour tissage</v>
      </c>
      <c r="B91" s="5">
        <f>'Importations (adap)'!C92</f>
        <v>116979</v>
      </c>
      <c r="C91" s="5">
        <f>'Importations (adap)'!D92</f>
        <v>2721809</v>
      </c>
      <c r="D91" s="5">
        <f>'Importations (adap)'!E92</f>
        <v>97790</v>
      </c>
      <c r="E91" s="5">
        <f>'Importations (adap)'!F92</f>
        <v>2397439</v>
      </c>
    </row>
    <row r="92" spans="1:5" ht="16.5" x14ac:dyDescent="0.3">
      <c r="A92" s="5" t="str">
        <f>'Importations (adap)'!B93</f>
        <v>Verre et ouvrages en verre</v>
      </c>
      <c r="B92" s="5">
        <f>'Importations (adap)'!C93</f>
        <v>358543</v>
      </c>
      <c r="C92" s="5">
        <f>'Importations (adap)'!D93</f>
        <v>2716182</v>
      </c>
      <c r="D92" s="5">
        <f>'Importations (adap)'!E93</f>
        <v>297825</v>
      </c>
      <c r="E92" s="5">
        <f>'Importations (adap)'!F93</f>
        <v>2378074</v>
      </c>
    </row>
    <row r="93" spans="1:5" ht="16.5" x14ac:dyDescent="0.3">
      <c r="A93" s="5" t="str">
        <f>'Importations (adap)'!B94</f>
        <v>Ouvrages en pierres, platre, ciment, ou en matières similaires</v>
      </c>
      <c r="B93" s="5">
        <f>'Importations (adap)'!C94</f>
        <v>427681</v>
      </c>
      <c r="C93" s="5">
        <f>'Importations (adap)'!D94</f>
        <v>2667368</v>
      </c>
      <c r="D93" s="5">
        <f>'Importations (adap)'!E94</f>
        <v>391506</v>
      </c>
      <c r="E93" s="5">
        <f>'Importations (adap)'!F94</f>
        <v>2452176</v>
      </c>
    </row>
    <row r="94" spans="1:5" ht="16.5" x14ac:dyDescent="0.3">
      <c r="A94" s="5" t="str">
        <f>'Importations (adap)'!B95</f>
        <v>Désinfectants et produits similaires</v>
      </c>
      <c r="B94" s="5">
        <f>'Importations (adap)'!C95</f>
        <v>38910</v>
      </c>
      <c r="C94" s="5">
        <f>'Importations (adap)'!D95</f>
        <v>2595089</v>
      </c>
      <c r="D94" s="5">
        <f>'Importations (adap)'!E95</f>
        <v>33626</v>
      </c>
      <c r="E94" s="5">
        <f>'Importations (adap)'!F95</f>
        <v>2261111</v>
      </c>
    </row>
    <row r="95" spans="1:5" ht="16.5" x14ac:dyDescent="0.3">
      <c r="A95" s="5" t="str">
        <f>'Importations (adap)'!B96</f>
        <v>Tissus imprégnés ou enduits de matières diverse</v>
      </c>
      <c r="B95" s="5">
        <f>'Importations (adap)'!C96</f>
        <v>33449</v>
      </c>
      <c r="C95" s="5">
        <f>'Importations (adap)'!D96</f>
        <v>2521851</v>
      </c>
      <c r="D95" s="5">
        <f>'Importations (adap)'!E96</f>
        <v>30937</v>
      </c>
      <c r="E95" s="5">
        <f>'Importations (adap)'!F96</f>
        <v>2430427</v>
      </c>
    </row>
    <row r="96" spans="1:5" ht="16.5" x14ac:dyDescent="0.3">
      <c r="A96" s="5" t="str">
        <f>'Importations (adap)'!B97</f>
        <v>Tôles et bandes en aluminium</v>
      </c>
      <c r="B96" s="5">
        <f>'Importations (adap)'!C97</f>
        <v>64974</v>
      </c>
      <c r="C96" s="5">
        <f>'Importations (adap)'!D97</f>
        <v>2441750</v>
      </c>
      <c r="D96" s="5">
        <f>'Importations (adap)'!E97</f>
        <v>56411</v>
      </c>
      <c r="E96" s="5">
        <f>'Importations (adap)'!F97</f>
        <v>2131671</v>
      </c>
    </row>
    <row r="97" spans="1:5" ht="16.5" x14ac:dyDescent="0.3">
      <c r="A97" s="5" t="str">
        <f>'Importations (adap)'!B98</f>
        <v>Quincaillerie sauf de ménage</v>
      </c>
      <c r="B97" s="5">
        <f>'Importations (adap)'!C98</f>
        <v>61626</v>
      </c>
      <c r="C97" s="5">
        <f>'Importations (adap)'!D98</f>
        <v>2282437</v>
      </c>
      <c r="D97" s="5">
        <f>'Importations (adap)'!E98</f>
        <v>46777</v>
      </c>
      <c r="E97" s="5">
        <f>'Importations (adap)'!F98</f>
        <v>1955392</v>
      </c>
    </row>
    <row r="98" spans="1:5" ht="16.5" x14ac:dyDescent="0.3">
      <c r="A98" s="5" t="str">
        <f>'Importations (adap)'!B99</f>
        <v>Autres métaux communs et ouvrages en ces matières</v>
      </c>
      <c r="B98" s="5">
        <f>'Importations (adap)'!C99</f>
        <v>23401</v>
      </c>
      <c r="C98" s="5">
        <f>'Importations (adap)'!D99</f>
        <v>2214706</v>
      </c>
      <c r="D98" s="5">
        <f>'Importations (adap)'!E99</f>
        <v>21193</v>
      </c>
      <c r="E98" s="5">
        <f>'Importations (adap)'!F99</f>
        <v>2131207</v>
      </c>
    </row>
    <row r="99" spans="1:5" ht="16.5" x14ac:dyDescent="0.3">
      <c r="A99" s="5" t="str">
        <f>'Importations (adap)'!B100</f>
        <v>Boutons et leur parties en diverse matières</v>
      </c>
      <c r="B99" s="5">
        <f>'Importations (adap)'!C100</f>
        <v>6923</v>
      </c>
      <c r="C99" s="5">
        <f>'Importations (adap)'!D100</f>
        <v>1764635</v>
      </c>
      <c r="D99" s="5">
        <f>'Importations (adap)'!E100</f>
        <v>7584</v>
      </c>
      <c r="E99" s="5">
        <f>'Importations (adap)'!F100</f>
        <v>1825032</v>
      </c>
    </row>
    <row r="100" spans="1:5" ht="16.5" x14ac:dyDescent="0.3">
      <c r="A100" s="5" t="str">
        <f>'Importations (adap)'!B101</f>
        <v>Fils, barres et profilés en aluminium</v>
      </c>
      <c r="B100" s="5">
        <f>'Importations (adap)'!C101</f>
        <v>47034</v>
      </c>
      <c r="C100" s="5">
        <f>'Importations (adap)'!D101</f>
        <v>1714535</v>
      </c>
      <c r="D100" s="5">
        <f>'Importations (adap)'!E101</f>
        <v>46885</v>
      </c>
      <c r="E100" s="5">
        <f>'Importations (adap)'!F101</f>
        <v>1669402</v>
      </c>
    </row>
    <row r="101" spans="1:5" ht="16.5" x14ac:dyDescent="0.3">
      <c r="A101" s="5" t="str">
        <f>'Importations (adap)'!B102</f>
        <v>Peintures, vernis et mastics</v>
      </c>
      <c r="B101" s="5">
        <f>'Importations (adap)'!C102</f>
        <v>42763</v>
      </c>
      <c r="C101" s="5">
        <f>'Importations (adap)'!D102</f>
        <v>1547045</v>
      </c>
      <c r="D101" s="5">
        <f>'Importations (adap)'!E102</f>
        <v>34691</v>
      </c>
      <c r="E101" s="5">
        <f>'Importations (adap)'!F102</f>
        <v>1363425</v>
      </c>
    </row>
    <row r="102" spans="1:5" ht="16.5" x14ac:dyDescent="0.3">
      <c r="A102" s="5" t="str">
        <f>'Importations (adap)'!B103</f>
        <v>Articles de robinetterie et organes similaires</v>
      </c>
      <c r="B102" s="5">
        <f>'Importations (adap)'!C103</f>
        <v>10879</v>
      </c>
      <c r="C102" s="5">
        <f>'Importations (adap)'!D103</f>
        <v>1540451</v>
      </c>
      <c r="D102" s="5">
        <f>'Importations (adap)'!E103</f>
        <v>10857</v>
      </c>
      <c r="E102" s="5">
        <f>'Importations (adap)'!F103</f>
        <v>1501388</v>
      </c>
    </row>
    <row r="103" spans="1:5" ht="16.5" x14ac:dyDescent="0.3">
      <c r="A103" s="5" t="str">
        <f>'Importations (adap)'!B104</f>
        <v>Tubes; tuyaux et leurs accessoires, en matière plastique</v>
      </c>
      <c r="B103" s="5">
        <f>'Importations (adap)'!C104</f>
        <v>34537</v>
      </c>
      <c r="C103" s="5">
        <f>'Importations (adap)'!D104</f>
        <v>1524880</v>
      </c>
      <c r="D103" s="5">
        <f>'Importations (adap)'!E104</f>
        <v>48061</v>
      </c>
      <c r="E103" s="5">
        <f>'Importations (adap)'!F104</f>
        <v>1786703</v>
      </c>
    </row>
    <row r="104" spans="1:5" ht="16.5" x14ac:dyDescent="0.3">
      <c r="A104" s="5" t="str">
        <f>'Importations (adap)'!B105</f>
        <v>Caoutchouc et ouvrages en caoutchouc</v>
      </c>
      <c r="B104" s="5">
        <f>'Importations (adap)'!C105</f>
        <v>30253</v>
      </c>
      <c r="C104" s="5">
        <f>'Importations (adap)'!D105</f>
        <v>1414080</v>
      </c>
      <c r="D104" s="5">
        <f>'Importations (adap)'!E105</f>
        <v>24268</v>
      </c>
      <c r="E104" s="5">
        <f>'Importations (adap)'!F105</f>
        <v>1169956</v>
      </c>
    </row>
    <row r="105" spans="1:5" ht="16.5" x14ac:dyDescent="0.3">
      <c r="A105" s="5" t="str">
        <f>'Importations (adap)'!B106</f>
        <v>Isolateurs et pièces isolantes</v>
      </c>
      <c r="B105" s="5">
        <f>'Importations (adap)'!C106</f>
        <v>4504</v>
      </c>
      <c r="C105" s="5">
        <f>'Importations (adap)'!D106</f>
        <v>1329955</v>
      </c>
      <c r="D105" s="5">
        <f>'Importations (adap)'!E106</f>
        <v>5192</v>
      </c>
      <c r="E105" s="5">
        <f>'Importations (adap)'!F106</f>
        <v>1423686</v>
      </c>
    </row>
    <row r="106" spans="1:5" ht="16.5" x14ac:dyDescent="0.3">
      <c r="A106" s="5" t="str">
        <f>'Importations (adap)'!B107</f>
        <v>Tubes, tuyaux et autres ouvrages en aluminium</v>
      </c>
      <c r="B106" s="5">
        <f>'Importations (adap)'!C107</f>
        <v>22321</v>
      </c>
      <c r="C106" s="5">
        <f>'Importations (adap)'!D107</f>
        <v>1328132</v>
      </c>
      <c r="D106" s="5">
        <f>'Importations (adap)'!E107</f>
        <v>12488</v>
      </c>
      <c r="E106" s="5">
        <f>'Importations (adap)'!F107</f>
        <v>744094</v>
      </c>
    </row>
    <row r="107" spans="1:5" ht="16.5" x14ac:dyDescent="0.3">
      <c r="A107" s="5" t="str">
        <f>'Importations (adap)'!B108</f>
        <v>Huiles essentielles, parfums et aromatisants</v>
      </c>
      <c r="B107" s="5">
        <f>'Importations (adap)'!C108</f>
        <v>10685</v>
      </c>
      <c r="C107" s="5">
        <f>'Importations (adap)'!D108</f>
        <v>1300682</v>
      </c>
      <c r="D107" s="5">
        <f>'Importations (adap)'!E108</f>
        <v>10427</v>
      </c>
      <c r="E107" s="5">
        <f>'Importations (adap)'!F108</f>
        <v>1197110</v>
      </c>
    </row>
    <row r="108" spans="1:5" ht="16.5" x14ac:dyDescent="0.3">
      <c r="A108" s="5" t="str">
        <f>'Importations (adap)'!B109</f>
        <v>Produits tannants et matières colorantes</v>
      </c>
      <c r="B108" s="5">
        <f>'Importations (adap)'!C109</f>
        <v>34686</v>
      </c>
      <c r="C108" s="5">
        <f>'Importations (adap)'!D109</f>
        <v>1142843</v>
      </c>
      <c r="D108" s="5">
        <f>'Importations (adap)'!E109</f>
        <v>32291</v>
      </c>
      <c r="E108" s="5">
        <f>'Importations (adap)'!F109</f>
        <v>1138659</v>
      </c>
    </row>
    <row r="109" spans="1:5" ht="16.5" x14ac:dyDescent="0.3">
      <c r="A109" s="5" t="str">
        <f>'Importations (adap)'!B110</f>
        <v>Produits laminés plats en aciers inoxydables</v>
      </c>
      <c r="B109" s="5">
        <f>'Importations (adap)'!C110</f>
        <v>23828</v>
      </c>
      <c r="C109" s="5">
        <f>'Importations (adap)'!D110</f>
        <v>1015103</v>
      </c>
      <c r="D109" s="5">
        <f>'Importations (adap)'!E110</f>
        <v>13903</v>
      </c>
      <c r="E109" s="5">
        <f>'Importations (adap)'!F110</f>
        <v>450103</v>
      </c>
    </row>
    <row r="110" spans="1:5" ht="16.5" x14ac:dyDescent="0.3">
      <c r="A110" s="5" t="str">
        <f>'Importations (adap)'!B111</f>
        <v>Sièges, meubles,matelas et articles d'éclairage</v>
      </c>
      <c r="B110" s="5">
        <f>'Importations (adap)'!C111</f>
        <v>10587</v>
      </c>
      <c r="C110" s="5">
        <f>'Importations (adap)'!D111</f>
        <v>996080</v>
      </c>
      <c r="D110" s="5">
        <f>'Importations (adap)'!E111</f>
        <v>5874</v>
      </c>
      <c r="E110" s="5">
        <f>'Importations (adap)'!F111</f>
        <v>499837</v>
      </c>
    </row>
    <row r="111" spans="1:5" ht="16.5" x14ac:dyDescent="0.3">
      <c r="A111" s="5" t="str">
        <f>'Importations (adap)'!B112</f>
        <v>Produits laminés plats en autres aciers alliés</v>
      </c>
      <c r="B111" s="5">
        <f>'Importations (adap)'!C112</f>
        <v>88146</v>
      </c>
      <c r="C111" s="5">
        <f>'Importations (adap)'!D112</f>
        <v>977215</v>
      </c>
      <c r="D111" s="5">
        <f>'Importations (adap)'!E112</f>
        <v>23580</v>
      </c>
      <c r="E111" s="5">
        <f>'Importations (adap)'!F112</f>
        <v>325053</v>
      </c>
    </row>
    <row r="112" spans="1:5" ht="16.5" x14ac:dyDescent="0.3">
      <c r="A112" s="5" t="str">
        <f>'Importations (adap)'!B113</f>
        <v>Fils de coton</v>
      </c>
      <c r="B112" s="5">
        <f>'Importations (adap)'!C113</f>
        <v>25288</v>
      </c>
      <c r="C112" s="5">
        <f>'Importations (adap)'!D113</f>
        <v>863558</v>
      </c>
      <c r="D112" s="5">
        <f>'Importations (adap)'!E113</f>
        <v>24607</v>
      </c>
      <c r="E112" s="5">
        <f>'Importations (adap)'!F113</f>
        <v>932833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483984</v>
      </c>
      <c r="C113" s="5">
        <f>'Importations (adap)'!D114</f>
        <v>11172474</v>
      </c>
      <c r="D113" s="5">
        <f>'Importations (adap)'!E114</f>
        <v>430744</v>
      </c>
      <c r="E113" s="5">
        <f>'Importations (adap)'!F114</f>
        <v>10587139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27371</v>
      </c>
      <c r="C114" s="2">
        <f>'Importations (adap)'!D115</f>
        <v>1771492</v>
      </c>
      <c r="D114" s="2">
        <f>'Importations (adap)'!E115</f>
        <v>20027</v>
      </c>
      <c r="E114" s="2">
        <f>'Importations (adap)'!F115</f>
        <v>1247363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21884</v>
      </c>
      <c r="C115" s="5">
        <f>'Importations (adap)'!D116</f>
        <v>1409986</v>
      </c>
      <c r="D115" s="5">
        <f>'Importations (adap)'!E116</f>
        <v>16489</v>
      </c>
      <c r="E115" s="5">
        <f>'Importations (adap)'!F116</f>
        <v>1006213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5378</v>
      </c>
      <c r="C116" s="5">
        <f>'Importations (adap)'!D117</f>
        <v>352382</v>
      </c>
      <c r="D116" s="5">
        <f>'Importations (adap)'!E117</f>
        <v>3410</v>
      </c>
      <c r="E116" s="5">
        <f>'Importations (adap)'!F117</f>
        <v>229504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109</v>
      </c>
      <c r="C117" s="5">
        <f>'Importations (adap)'!D118</f>
        <v>9124</v>
      </c>
      <c r="D117" s="5">
        <f>'Importations (adap)'!E118</f>
        <v>128</v>
      </c>
      <c r="E117" s="5">
        <f>'Importations (adap)'!F118</f>
        <v>11646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1439301</v>
      </c>
      <c r="C118" s="2">
        <f>'Importations (adap)'!D119</f>
        <v>179365017</v>
      </c>
      <c r="D118" s="2">
        <f>'Importations (adap)'!E119</f>
        <v>1137148</v>
      </c>
      <c r="E118" s="2">
        <f>'Importations (adap)'!F119</f>
        <v>156205013</v>
      </c>
    </row>
    <row r="119" spans="1:6" ht="16.5" x14ac:dyDescent="0.3">
      <c r="A119" s="5" t="str">
        <f>'Importations (adap)'!B120</f>
        <v>Parties d'avions et d'autres véhicules aériens ou spatiaux</v>
      </c>
      <c r="B119" s="5">
        <f>'Importations (adap)'!C120</f>
        <v>2941</v>
      </c>
      <c r="C119" s="5">
        <f>'Importations (adap)'!D120</f>
        <v>15449369</v>
      </c>
      <c r="D119" s="5">
        <f>'Importations (adap)'!E120</f>
        <v>3161</v>
      </c>
      <c r="E119" s="5">
        <f>'Importations (adap)'!F120</f>
        <v>12239594</v>
      </c>
    </row>
    <row r="120" spans="1:6" ht="16.5" x14ac:dyDescent="0.3">
      <c r="A120" s="5" t="str">
        <f>'Importations (adap)'!B121</f>
        <v>Appareils pour la coupure ou la connexion des circuits électriques et résistances</v>
      </c>
      <c r="B120" s="5">
        <f>'Importations (adap)'!C121</f>
        <v>36956</v>
      </c>
      <c r="C120" s="5">
        <f>'Importations (adap)'!D121</f>
        <v>15300748</v>
      </c>
      <c r="D120" s="5">
        <f>'Importations (adap)'!E121</f>
        <v>34817</v>
      </c>
      <c r="E120" s="5">
        <f>'Importations (adap)'!F121</f>
        <v>15157774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102068</v>
      </c>
      <c r="C121" s="5">
        <f>'Importations (adap)'!D122</f>
        <v>14002139</v>
      </c>
      <c r="D121" s="5">
        <f>'Importations (adap)'!E122</f>
        <v>98797</v>
      </c>
      <c r="E121" s="5">
        <f>'Importations (adap)'!F122</f>
        <v>14847445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69513</v>
      </c>
      <c r="C122" s="5">
        <f>'Importations (adap)'!D123</f>
        <v>13542958</v>
      </c>
      <c r="D122" s="5">
        <f>'Importations (adap)'!E123</f>
        <v>62525</v>
      </c>
      <c r="E122" s="5">
        <f>'Importations (adap)'!F123</f>
        <v>12478502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118613</v>
      </c>
      <c r="C123" s="5">
        <f>'Importations (adap)'!D124</f>
        <v>12571502</v>
      </c>
      <c r="D123" s="5">
        <f>'Importations (adap)'!E124</f>
        <v>95972</v>
      </c>
      <c r="E123" s="5">
        <f>'Importations (adap)'!F124</f>
        <v>11201492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127737</v>
      </c>
      <c r="C124" s="5">
        <f>'Importations (adap)'!D125</f>
        <v>9771265</v>
      </c>
      <c r="D124" s="5">
        <f>'Importations (adap)'!E125</f>
        <v>71097</v>
      </c>
      <c r="E124" s="5">
        <f>'Importations (adap)'!F125</f>
        <v>5772933</v>
      </c>
      <c r="F124"/>
    </row>
    <row r="125" spans="1:6" s="19" customFormat="1" ht="16.5" x14ac:dyDescent="0.3">
      <c r="A125" s="5" t="str">
        <f>'Importations (adap)'!B126</f>
        <v>Avions et autres véhicules aériens ou spatiaux</v>
      </c>
      <c r="B125" s="5">
        <f>'Importations (adap)'!C126</f>
        <v>778</v>
      </c>
      <c r="C125" s="5">
        <f>'Importations (adap)'!D126</f>
        <v>5502464</v>
      </c>
      <c r="D125" s="5">
        <f>'Importations (adap)'!E126</f>
        <v>242</v>
      </c>
      <c r="E125" s="5">
        <f>'Importations (adap)'!F126</f>
        <v>2197098</v>
      </c>
      <c r="F125"/>
    </row>
    <row r="126" spans="1:6" s="19" customFormat="1" ht="16.5" x14ac:dyDescent="0.3">
      <c r="A126" s="5" t="str">
        <f>'Importations (adap)'!B127</f>
        <v>Pompes et compresseurs</v>
      </c>
      <c r="B126" s="5">
        <f>'Importations (adap)'!C127</f>
        <v>49277</v>
      </c>
      <c r="C126" s="5">
        <f>'Importations (adap)'!D127</f>
        <v>5257249</v>
      </c>
      <c r="D126" s="5">
        <f>'Importations (adap)'!E127</f>
        <v>51360</v>
      </c>
      <c r="E126" s="5">
        <f>'Importations (adap)'!F127</f>
        <v>5261211</v>
      </c>
      <c r="F126"/>
    </row>
    <row r="127" spans="1:6" s="19" customFormat="1" ht="16.5" x14ac:dyDescent="0.3">
      <c r="A127" s="5" t="str">
        <f>'Importations (adap)'!B128</f>
        <v>Appareils électriques pour la téléphonie ou la télégraphie par fil</v>
      </c>
      <c r="B127" s="5">
        <f>'Importations (adap)'!C128</f>
        <v>3209</v>
      </c>
      <c r="C127" s="5">
        <f>'Importations (adap)'!D128</f>
        <v>5073204</v>
      </c>
      <c r="D127" s="5">
        <f>'Importations (adap)'!E128</f>
        <v>3329</v>
      </c>
      <c r="E127" s="5">
        <f>'Importations (adap)'!F128</f>
        <v>4776407</v>
      </c>
      <c r="F127"/>
    </row>
    <row r="128" spans="1:6" s="19" customFormat="1" ht="16.5" x14ac:dyDescent="0.3">
      <c r="A128" s="5" t="str">
        <f>'Importations (adap)'!B129</f>
        <v>Instruments et appareils médico-chirurgicaux</v>
      </c>
      <c r="B128" s="5">
        <f>'Importations (adap)'!C129</f>
        <v>9828</v>
      </c>
      <c r="C128" s="5">
        <f>'Importations (adap)'!D129</f>
        <v>4918969</v>
      </c>
      <c r="D128" s="5">
        <f>'Importations (adap)'!E129</f>
        <v>8648</v>
      </c>
      <c r="E128" s="5">
        <f>'Importations (adap)'!F129</f>
        <v>4040368</v>
      </c>
      <c r="F128"/>
    </row>
    <row r="129" spans="1:6" s="19" customFormat="1" ht="16.5" x14ac:dyDescent="0.3">
      <c r="A129" s="5" t="str">
        <f>'Importations (adap)'!B130</f>
        <v>Bandages et pneumatiques</v>
      </c>
      <c r="B129" s="5">
        <f>'Importations (adap)'!C130</f>
        <v>98793</v>
      </c>
      <c r="C129" s="5">
        <f>'Importations (adap)'!D130</f>
        <v>4860094</v>
      </c>
      <c r="D129" s="5">
        <f>'Importations (adap)'!E130</f>
        <v>81002</v>
      </c>
      <c r="E129" s="5">
        <f>'Importations (adap)'!F130</f>
        <v>4268499</v>
      </c>
      <c r="F129"/>
    </row>
    <row r="130" spans="1:6" s="19" customFormat="1" ht="16.5" x14ac:dyDescent="0.3">
      <c r="A130" s="5" t="str">
        <f>'Importations (adap)'!B131</f>
        <v>Instruments de mesure, de controle ou de précisions</v>
      </c>
      <c r="B130" s="5">
        <f>'Importations (adap)'!C131</f>
        <v>10994</v>
      </c>
      <c r="C130" s="5">
        <f>'Importations (adap)'!D131</f>
        <v>4506343</v>
      </c>
      <c r="D130" s="5">
        <f>'Importations (adap)'!E131</f>
        <v>10782</v>
      </c>
      <c r="E130" s="5">
        <f>'Importations (adap)'!F131</f>
        <v>4145918</v>
      </c>
      <c r="F130"/>
    </row>
    <row r="131" spans="1:6" s="19" customFormat="1" ht="16.5" x14ac:dyDescent="0.3">
      <c r="A131" s="5" t="str">
        <f>'Importations (adap)'!B132</f>
        <v>Turboréacteurs et turbopropulseurs et leurs parties</v>
      </c>
      <c r="B131" s="5">
        <f>'Importations (adap)'!C132</f>
        <v>161</v>
      </c>
      <c r="C131" s="5">
        <f>'Importations (adap)'!D132</f>
        <v>4326143</v>
      </c>
      <c r="D131" s="5">
        <f>'Importations (adap)'!E132</f>
        <v>155</v>
      </c>
      <c r="E131" s="5">
        <f>'Importations (adap)'!F132</f>
        <v>3696036</v>
      </c>
      <c r="F131"/>
    </row>
    <row r="132" spans="1:6" s="19" customFormat="1" ht="16.5" x14ac:dyDescent="0.3">
      <c r="A132" s="5" t="str">
        <f>'Importations (adap)'!B133</f>
        <v>Appareils de réception, enregistrement ou reproduction du son et de l'image</v>
      </c>
      <c r="B132" s="5">
        <f>'Importations (adap)'!C133</f>
        <v>4096</v>
      </c>
      <c r="C132" s="5">
        <f>'Importations (adap)'!D133</f>
        <v>4314885</v>
      </c>
      <c r="D132" s="5">
        <f>'Importations (adap)'!E133</f>
        <v>3933</v>
      </c>
      <c r="E132" s="5">
        <f>'Importations (adap)'!F133</f>
        <v>3119213</v>
      </c>
      <c r="F132"/>
    </row>
    <row r="133" spans="1:6" s="19" customFormat="1" ht="16.5" x14ac:dyDescent="0.3">
      <c r="A133" s="5" t="str">
        <f>'Importations (adap)'!B134</f>
        <v>Machines automatiques de traitement de l'information et leurs parties</v>
      </c>
      <c r="B133" s="5">
        <f>'Importations (adap)'!C134</f>
        <v>4215</v>
      </c>
      <c r="C133" s="5">
        <f>'Importations (adap)'!D134</f>
        <v>4233049</v>
      </c>
      <c r="D133" s="5">
        <f>'Importations (adap)'!E134</f>
        <v>3791</v>
      </c>
      <c r="E133" s="5">
        <f>'Importations (adap)'!F134</f>
        <v>3515570</v>
      </c>
      <c r="F133"/>
    </row>
    <row r="134" spans="1:6" s="19" customFormat="1" ht="16.5" x14ac:dyDescent="0.3">
      <c r="A134" s="5" t="str">
        <f>'Importations (adap)'!B135</f>
        <v>Machines et appareils de levage ou de manutention</v>
      </c>
      <c r="B134" s="5">
        <f>'Importations (adap)'!C135</f>
        <v>93314</v>
      </c>
      <c r="C134" s="5">
        <f>'Importations (adap)'!D135</f>
        <v>3781945</v>
      </c>
      <c r="D134" s="5">
        <f>'Importations (adap)'!E135</f>
        <v>58193</v>
      </c>
      <c r="E134" s="5">
        <f>'Importations (adap)'!F135</f>
        <v>2923267</v>
      </c>
      <c r="F134"/>
    </row>
    <row r="135" spans="1:6" s="19" customFormat="1" ht="16.5" x14ac:dyDescent="0.3">
      <c r="A135" s="5" t="str">
        <f>'Importations (adap)'!B136</f>
        <v>Machines et matériel de génie civil et de construction</v>
      </c>
      <c r="B135" s="5">
        <f>'Importations (adap)'!C136</f>
        <v>104926</v>
      </c>
      <c r="C135" s="5">
        <f>'Importations (adap)'!D136</f>
        <v>3685230</v>
      </c>
      <c r="D135" s="5">
        <f>'Importations (adap)'!E136</f>
        <v>50155</v>
      </c>
      <c r="E135" s="5">
        <f>'Importations (adap)'!F136</f>
        <v>2006963</v>
      </c>
      <c r="F135"/>
    </row>
    <row r="136" spans="1:6" s="19" customFormat="1" ht="16.5" x14ac:dyDescent="0.3">
      <c r="A136" s="5" t="str">
        <f>'Importations (adap)'!B137</f>
        <v>Centrifugeuses et appareils pour filtration des liquides ou des gaz</v>
      </c>
      <c r="B136" s="5">
        <f>'Importations (adap)'!C137</f>
        <v>20341</v>
      </c>
      <c r="C136" s="5">
        <f>'Importations (adap)'!D137</f>
        <v>3291300</v>
      </c>
      <c r="D136" s="5">
        <f>'Importations (adap)'!E137</f>
        <v>18798</v>
      </c>
      <c r="E136" s="5">
        <f>'Importations (adap)'!F137</f>
        <v>3647366</v>
      </c>
      <c r="F136"/>
    </row>
    <row r="137" spans="1:6" ht="16.5" x14ac:dyDescent="0.3">
      <c r="A137" s="5" t="str">
        <f>'Importations (adap)'!B138</f>
        <v>Tracteurs sauf agricoles</v>
      </c>
      <c r="B137" s="5">
        <f>'Importations (adap)'!C138</f>
        <v>34439</v>
      </c>
      <c r="C137" s="5">
        <f>'Importations (adap)'!D138</f>
        <v>3189701</v>
      </c>
      <c r="D137" s="5">
        <f>'Importations (adap)'!E138</f>
        <v>21554</v>
      </c>
      <c r="E137" s="5">
        <f>'Importations (adap)'!F138</f>
        <v>2039994</v>
      </c>
    </row>
    <row r="138" spans="1:6" ht="16.5" x14ac:dyDescent="0.3">
      <c r="A138" s="5" t="str">
        <f>'Importations (adap)'!B139</f>
        <v>Appareils pour la production du froid à usage industriel</v>
      </c>
      <c r="B138" s="5">
        <f>'Importations (adap)'!C139</f>
        <v>52634</v>
      </c>
      <c r="C138" s="5">
        <f>'Importations (adap)'!D139</f>
        <v>2774401</v>
      </c>
      <c r="D138" s="5">
        <f>'Importations (adap)'!E139</f>
        <v>56503</v>
      </c>
      <c r="E138" s="5">
        <f>'Importations (adap)'!F139</f>
        <v>2873641</v>
      </c>
    </row>
    <row r="139" spans="1:6" ht="16.5" x14ac:dyDescent="0.3">
      <c r="A139" s="5" t="str">
        <f>'Importations (adap)'!B140</f>
        <v>Groupes pour le conditionnement de l'air</v>
      </c>
      <c r="B139" s="5">
        <f>'Importations (adap)'!C140</f>
        <v>30101</v>
      </c>
      <c r="C139" s="5">
        <f>'Importations (adap)'!D140</f>
        <v>2662158</v>
      </c>
      <c r="D139" s="5">
        <f>'Importations (adap)'!E140</f>
        <v>29359</v>
      </c>
      <c r="E139" s="5">
        <f>'Importations (adap)'!F140</f>
        <v>2519906</v>
      </c>
    </row>
    <row r="140" spans="1:6" ht="16.5" x14ac:dyDescent="0.3">
      <c r="A140" s="5" t="str">
        <f>'Importations (adap)'!B141</f>
        <v>Moteurs et machines génératrices, électriques,</v>
      </c>
      <c r="B140" s="5">
        <f>'Importations (adap)'!C141</f>
        <v>24644</v>
      </c>
      <c r="C140" s="5">
        <f>'Importations (adap)'!D141</f>
        <v>2003296</v>
      </c>
      <c r="D140" s="5">
        <f>'Importations (adap)'!E141</f>
        <v>19453</v>
      </c>
      <c r="E140" s="5">
        <f>'Importations (adap)'!F141</f>
        <v>1729050</v>
      </c>
    </row>
    <row r="141" spans="1:6" ht="16.5" x14ac:dyDescent="0.3">
      <c r="A141" s="5" t="str">
        <f>'Importations (adap)'!B142</f>
        <v>Transformatreurs et convertisseurs électriques</v>
      </c>
      <c r="B141" s="5">
        <f>'Importations (adap)'!C142</f>
        <v>11783</v>
      </c>
      <c r="C141" s="5">
        <f>'Importations (adap)'!D142</f>
        <v>1970763</v>
      </c>
      <c r="D141" s="5">
        <f>'Importations (adap)'!E142</f>
        <v>12956</v>
      </c>
      <c r="E141" s="5">
        <f>'Importations (adap)'!F142</f>
        <v>2176363</v>
      </c>
    </row>
    <row r="142" spans="1:6" ht="16.5" x14ac:dyDescent="0.3">
      <c r="A142" s="5" t="str">
        <f>'Importations (adap)'!B143</f>
        <v>Machines pour le travail du caoutchouc ou des plastiques</v>
      </c>
      <c r="B142" s="5">
        <f>'Importations (adap)'!C143</f>
        <v>17717</v>
      </c>
      <c r="C142" s="5">
        <f>'Importations (adap)'!D143</f>
        <v>1932445</v>
      </c>
      <c r="D142" s="5">
        <f>'Importations (adap)'!E143</f>
        <v>19052</v>
      </c>
      <c r="E142" s="5">
        <f>'Importations (adap)'!F143</f>
        <v>2528814</v>
      </c>
    </row>
    <row r="143" spans="1:6" ht="16.5" x14ac:dyDescent="0.3">
      <c r="A143" s="5" t="str">
        <f>'Importations (adap)'!B144</f>
        <v>Diodes, transistors thyristors, et dispositifs photosensibles</v>
      </c>
      <c r="B143" s="5">
        <f>'Importations (adap)'!C144</f>
        <v>63233</v>
      </c>
      <c r="C143" s="5">
        <f>'Importations (adap)'!D144</f>
        <v>1865113</v>
      </c>
      <c r="D143" s="5">
        <f>'Importations (adap)'!E144</f>
        <v>65269</v>
      </c>
      <c r="E143" s="5">
        <f>'Importations (adap)'!F144</f>
        <v>2241550</v>
      </c>
    </row>
    <row r="144" spans="1:6" ht="16.5" x14ac:dyDescent="0.3">
      <c r="A144" s="5" t="str">
        <f>'Importations (adap)'!B145</f>
        <v>Piles, batteries de piles et acumulateurs électriques</v>
      </c>
      <c r="B144" s="5">
        <f>'Importations (adap)'!C145</f>
        <v>23856</v>
      </c>
      <c r="C144" s="5">
        <f>'Importations (adap)'!D145</f>
        <v>1796673</v>
      </c>
      <c r="D144" s="5">
        <f>'Importations (adap)'!E145</f>
        <v>20160</v>
      </c>
      <c r="E144" s="5">
        <f>'Importations (adap)'!F145</f>
        <v>1435902</v>
      </c>
    </row>
    <row r="145" spans="1:5" ht="16.5" x14ac:dyDescent="0.3">
      <c r="A145" s="5" t="str">
        <f>'Importations (adap)'!B146</f>
        <v>Appareils et dispositifs, même chauffés électriquement</v>
      </c>
      <c r="B145" s="5">
        <f>'Importations (adap)'!C146</f>
        <v>7912</v>
      </c>
      <c r="C145" s="5">
        <f>'Importations (adap)'!D146</f>
        <v>1756110</v>
      </c>
      <c r="D145" s="5">
        <f>'Importations (adap)'!E146</f>
        <v>7295</v>
      </c>
      <c r="E145" s="5">
        <f>'Importations (adap)'!F146</f>
        <v>1124160</v>
      </c>
    </row>
    <row r="146" spans="1:5" ht="16.5" x14ac:dyDescent="0.3">
      <c r="A146" s="5" t="str">
        <f>'Importations (adap)'!B147</f>
        <v>Moules, modèles et plaques de fond pour moules</v>
      </c>
      <c r="B146" s="5">
        <f>'Importations (adap)'!C147</f>
        <v>10381</v>
      </c>
      <c r="C146" s="5">
        <f>'Importations (adap)'!D147</f>
        <v>1519973</v>
      </c>
      <c r="D146" s="5">
        <f>'Importations (adap)'!E147</f>
        <v>8698</v>
      </c>
      <c r="E146" s="5">
        <f>'Importations (adap)'!F147</f>
        <v>971036</v>
      </c>
    </row>
    <row r="147" spans="1:5" ht="16.5" x14ac:dyDescent="0.3">
      <c r="A147" s="5" t="str">
        <f>'Importations (adap)'!B148</f>
        <v>Meubles; mobilier medico-chirurgical; articles de literie et appareils d'eclairage</v>
      </c>
      <c r="B147" s="5">
        <f>'Importations (adap)'!C148</f>
        <v>11974</v>
      </c>
      <c r="C147" s="5">
        <f>'Importations (adap)'!D148</f>
        <v>1517845</v>
      </c>
      <c r="D147" s="5">
        <f>'Importations (adap)'!E148</f>
        <v>12326</v>
      </c>
      <c r="E147" s="5">
        <f>'Importations (adap)'!F148</f>
        <v>1368245</v>
      </c>
    </row>
    <row r="148" spans="1:5" ht="16.5" x14ac:dyDescent="0.3">
      <c r="A148" s="5" t="str">
        <f>'Importations (adap)'!B149</f>
        <v>Machines et appareils servant à l'impression</v>
      </c>
      <c r="B148" s="5">
        <f>'Importations (adap)'!C149</f>
        <v>9246</v>
      </c>
      <c r="C148" s="5">
        <f>'Importations (adap)'!D149</f>
        <v>1511972</v>
      </c>
      <c r="D148" s="5">
        <f>'Importations (adap)'!E149</f>
        <v>8468</v>
      </c>
      <c r="E148" s="5">
        <f>'Importations (adap)'!F149</f>
        <v>1428343</v>
      </c>
    </row>
    <row r="149" spans="1:5" ht="16.5" x14ac:dyDescent="0.3">
      <c r="A149" s="5" t="str">
        <f>'Importations (adap)'!B150</f>
        <v>Réservoirs, bouteilles et fûts métalliques</v>
      </c>
      <c r="B149" s="5">
        <f>'Importations (adap)'!C150</f>
        <v>29611</v>
      </c>
      <c r="C149" s="5">
        <f>'Importations (adap)'!D150</f>
        <v>1496069</v>
      </c>
      <c r="D149" s="5">
        <f>'Importations (adap)'!E150</f>
        <v>25258</v>
      </c>
      <c r="E149" s="5">
        <f>'Importations (adap)'!F150</f>
        <v>1305797</v>
      </c>
    </row>
    <row r="150" spans="1:5" ht="16.5" x14ac:dyDescent="0.3">
      <c r="A150" s="5" t="str">
        <f>'Importations (adap)'!B151</f>
        <v>Machines à trier, concasser, broyer ou agglomérer</v>
      </c>
      <c r="B150" s="5">
        <f>'Importations (adap)'!C151</f>
        <v>20826</v>
      </c>
      <c r="C150" s="5">
        <f>'Importations (adap)'!D151</f>
        <v>1314848</v>
      </c>
      <c r="D150" s="5">
        <f>'Importations (adap)'!E151</f>
        <v>15441</v>
      </c>
      <c r="E150" s="5">
        <f>'Importations (adap)'!F151</f>
        <v>1041101</v>
      </c>
    </row>
    <row r="151" spans="1:5" ht="16.5" x14ac:dyDescent="0.3">
      <c r="A151" s="5" t="str">
        <f>'Importations (adap)'!B152</f>
        <v>Appareils émetteurs; récepteurs; pour la radiotéléphonie, la radiotélégraphie</v>
      </c>
      <c r="B151" s="5">
        <f>'Importations (adap)'!C152</f>
        <v>1961</v>
      </c>
      <c r="C151" s="5">
        <f>'Importations (adap)'!D152</f>
        <v>1273783</v>
      </c>
      <c r="D151" s="5">
        <f>'Importations (adap)'!E152</f>
        <v>1820</v>
      </c>
      <c r="E151" s="5">
        <f>'Importations (adap)'!F152</f>
        <v>950135</v>
      </c>
    </row>
    <row r="152" spans="1:5" ht="16.5" x14ac:dyDescent="0.3">
      <c r="A152" s="5" t="str">
        <f>'Importations (adap)'!B153</f>
        <v>Parties des machines ou appareils des n°s 84.25 à 84.30</v>
      </c>
      <c r="B152" s="5">
        <f>'Importations (adap)'!C153</f>
        <v>17804</v>
      </c>
      <c r="C152" s="5">
        <f>'Importations (adap)'!D153</f>
        <v>1243338</v>
      </c>
      <c r="D152" s="5">
        <f>'Importations (adap)'!E153</f>
        <v>15176</v>
      </c>
      <c r="E152" s="5">
        <f>'Importations (adap)'!F153</f>
        <v>1079939</v>
      </c>
    </row>
    <row r="153" spans="1:5" ht="16.5" x14ac:dyDescent="0.3">
      <c r="A153" s="5" t="str">
        <f>'Importations (adap)'!B154</f>
        <v>Articles de robinetterie et organes similaires</v>
      </c>
      <c r="B153" s="5">
        <f>'Importations (adap)'!C154</f>
        <v>6872</v>
      </c>
      <c r="C153" s="5">
        <f>'Importations (adap)'!D154</f>
        <v>1180557</v>
      </c>
      <c r="D153" s="5">
        <f>'Importations (adap)'!E154</f>
        <v>6693</v>
      </c>
      <c r="E153" s="5">
        <f>'Importations (adap)'!F154</f>
        <v>1088093</v>
      </c>
    </row>
    <row r="154" spans="1:5" ht="16.5" x14ac:dyDescent="0.3">
      <c r="A154" s="5" t="str">
        <f>'Importations (adap)'!B155</f>
        <v>Outils de métier</v>
      </c>
      <c r="B154" s="5">
        <f>'Importations (adap)'!C155</f>
        <v>19410</v>
      </c>
      <c r="C154" s="5">
        <f>'Importations (adap)'!D155</f>
        <v>1143231</v>
      </c>
      <c r="D154" s="5">
        <f>'Importations (adap)'!E155</f>
        <v>11595</v>
      </c>
      <c r="E154" s="5">
        <f>'Importations (adap)'!F155</f>
        <v>785274</v>
      </c>
    </row>
    <row r="155" spans="1:5" ht="16.5" x14ac:dyDescent="0.3">
      <c r="A155" s="5" t="str">
        <f>'Importations (adap)'!B156</f>
        <v>Circuits intégrés et micro-assemblages électroniques</v>
      </c>
      <c r="B155" s="5">
        <f>'Importations (adap)'!C156</f>
        <v>1217</v>
      </c>
      <c r="C155" s="5">
        <f>'Importations (adap)'!D156</f>
        <v>1054941</v>
      </c>
      <c r="D155" s="5">
        <f>'Importations (adap)'!E156</f>
        <v>831</v>
      </c>
      <c r="E155" s="5">
        <f>'Importations (adap)'!F156</f>
        <v>851004</v>
      </c>
    </row>
    <row r="156" spans="1:5" ht="16.5" x14ac:dyDescent="0.3">
      <c r="A156" s="5" t="str">
        <f>'Importations (adap)'!B157</f>
        <v>Arbres de transmission, manivelles, vilebrequins</v>
      </c>
      <c r="B156" s="5">
        <f>'Importations (adap)'!C157</f>
        <v>6701</v>
      </c>
      <c r="C156" s="5">
        <f>'Importations (adap)'!D157</f>
        <v>1052353</v>
      </c>
      <c r="D156" s="5">
        <f>'Importations (adap)'!E157</f>
        <v>5428</v>
      </c>
      <c r="E156" s="5">
        <f>'Importations (adap)'!F157</f>
        <v>874376</v>
      </c>
    </row>
    <row r="157" spans="1:5" ht="16.5" x14ac:dyDescent="0.3">
      <c r="A157" s="5" t="str">
        <f>'Importations (adap)'!B158</f>
        <v>Sous systèmes électroniques</v>
      </c>
      <c r="B157" s="5">
        <f>'Importations (adap)'!C158</f>
        <v>5717</v>
      </c>
      <c r="C157" s="5">
        <f>'Importations (adap)'!D158</f>
        <v>1003744</v>
      </c>
      <c r="D157" s="5">
        <f>'Importations (adap)'!E158</f>
        <v>6020</v>
      </c>
      <c r="E157" s="5">
        <f>'Importations (adap)'!F158</f>
        <v>1127284</v>
      </c>
    </row>
    <row r="158" spans="1:5" ht="16.5" x14ac:dyDescent="0.3">
      <c r="A158" s="5" t="str">
        <f>'Importations (adap)'!B159</f>
        <v>Parties et pieces detachees pour vehicules industriels</v>
      </c>
      <c r="B158" s="5">
        <f>'Importations (adap)'!C159</f>
        <v>14849</v>
      </c>
      <c r="C158" s="5">
        <f>'Importations (adap)'!D159</f>
        <v>911548</v>
      </c>
      <c r="D158" s="5">
        <f>'Importations (adap)'!E159</f>
        <v>14274</v>
      </c>
      <c r="E158" s="5">
        <f>'Importations (adap)'!F159</f>
        <v>966269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158653</v>
      </c>
      <c r="C159" s="5">
        <f>'Importations (adap)'!D160</f>
        <v>8801299</v>
      </c>
      <c r="D159" s="5">
        <f>'Importations (adap)'!E160</f>
        <v>96762</v>
      </c>
      <c r="E159" s="5">
        <f>'Importations (adap)'!F160</f>
        <v>8403081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2188953</v>
      </c>
      <c r="C160" s="2">
        <f>'Importations (adap)'!D161</f>
        <v>186163965</v>
      </c>
      <c r="D160" s="2">
        <f>'Importations (adap)'!E161</f>
        <v>1963078</v>
      </c>
      <c r="E160" s="2">
        <f>'Importations (adap)'!F161</f>
        <v>164914896</v>
      </c>
    </row>
    <row r="161" spans="1:5" ht="16.5" x14ac:dyDescent="0.3">
      <c r="A161" s="5" t="str">
        <f>'Importations (adap)'!B162</f>
        <v>Voitures de tourisme</v>
      </c>
      <c r="B161" s="5">
        <f>'Importations (adap)'!C162</f>
        <v>251298</v>
      </c>
      <c r="C161" s="5">
        <f>'Importations (adap)'!D162</f>
        <v>35985317</v>
      </c>
      <c r="D161" s="5">
        <f>'Importations (adap)'!E162</f>
        <v>177905</v>
      </c>
      <c r="E161" s="5">
        <f>'Importations (adap)'!F162</f>
        <v>25764359</v>
      </c>
    </row>
    <row r="162" spans="1:5" ht="16.5" x14ac:dyDescent="0.3">
      <c r="A162" s="5" t="str">
        <f>'Importations (adap)'!B163</f>
        <v>Parties et pièces pour voitures et véhicules de tourisme</v>
      </c>
      <c r="B162" s="5">
        <f>'Importations (adap)'!C163</f>
        <v>310081</v>
      </c>
      <c r="C162" s="5">
        <f>'Importations (adap)'!D163</f>
        <v>31460088</v>
      </c>
      <c r="D162" s="5">
        <f>'Importations (adap)'!E163</f>
        <v>304221</v>
      </c>
      <c r="E162" s="5">
        <f>'Importations (adap)'!F163</f>
        <v>31606920</v>
      </c>
    </row>
    <row r="163" spans="1:5" ht="16.5" x14ac:dyDescent="0.3">
      <c r="A163" s="5" t="str">
        <f>'Importations (adap)'!B164</f>
        <v>Médicaments et autres produits pharmaceutiques</v>
      </c>
      <c r="B163" s="5">
        <f>'Importations (adap)'!C164</f>
        <v>12209</v>
      </c>
      <c r="C163" s="5">
        <f>'Importations (adap)'!D164</f>
        <v>11537096</v>
      </c>
      <c r="D163" s="5">
        <f>'Importations (adap)'!E164</f>
        <v>10900</v>
      </c>
      <c r="E163" s="5">
        <f>'Importations (adap)'!F164</f>
        <v>9830387</v>
      </c>
    </row>
    <row r="164" spans="1:5" ht="16.5" x14ac:dyDescent="0.3">
      <c r="A164" s="5" t="str">
        <f>'Importations (adap)'!B165</f>
        <v>Tissus et fils de fibres synthétiques et artificielles</v>
      </c>
      <c r="B164" s="5">
        <f>'Importations (adap)'!C165</f>
        <v>115174</v>
      </c>
      <c r="C164" s="5">
        <f>'Importations (adap)'!D165</f>
        <v>11301968</v>
      </c>
      <c r="D164" s="5">
        <f>'Importations (adap)'!E165</f>
        <v>117847</v>
      </c>
      <c r="E164" s="5">
        <f>'Importations (adap)'!F165</f>
        <v>11754711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159672</v>
      </c>
      <c r="C165" s="5">
        <f>'Importations (adap)'!D166</f>
        <v>9576984</v>
      </c>
      <c r="D165" s="5">
        <f>'Importations (adap)'!E166</f>
        <v>146478</v>
      </c>
      <c r="E165" s="5">
        <f>'Importations (adap)'!F166</f>
        <v>8858053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145440</v>
      </c>
      <c r="C166" s="5">
        <f>'Importations (adap)'!D167</f>
        <v>7948292</v>
      </c>
      <c r="D166" s="5">
        <f>'Importations (adap)'!E167</f>
        <v>131135</v>
      </c>
      <c r="E166" s="5">
        <f>'Importations (adap)'!F167</f>
        <v>7882525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131433</v>
      </c>
      <c r="C167" s="5">
        <f>'Importations (adap)'!D168</f>
        <v>6042784</v>
      </c>
      <c r="D167" s="5">
        <f>'Importations (adap)'!E168</f>
        <v>118115</v>
      </c>
      <c r="E167" s="5">
        <f>'Importations (adap)'!F168</f>
        <v>5182490</v>
      </c>
    </row>
    <row r="168" spans="1:5" ht="16.5" x14ac:dyDescent="0.3">
      <c r="A168" s="5" t="str">
        <f>'Importations (adap)'!B169</f>
        <v>Produits de parfumerie ou de toilette et preparations cosmetiques</v>
      </c>
      <c r="B168" s="5">
        <f>'Importations (adap)'!C169</f>
        <v>59327</v>
      </c>
      <c r="C168" s="5">
        <f>'Importations (adap)'!D169</f>
        <v>4199204</v>
      </c>
      <c r="D168" s="5">
        <f>'Importations (adap)'!E169</f>
        <v>57144</v>
      </c>
      <c r="E168" s="5">
        <f>'Importations (adap)'!F169</f>
        <v>3923553</v>
      </c>
    </row>
    <row r="169" spans="1:5" ht="16.5" x14ac:dyDescent="0.3">
      <c r="A169" s="5" t="str">
        <f>'Importations (adap)'!B170</f>
        <v>Appareils récepteurs radio et télévision</v>
      </c>
      <c r="B169" s="5">
        <f>'Importations (adap)'!C170</f>
        <v>20105</v>
      </c>
      <c r="C169" s="5">
        <f>'Importations (adap)'!D170</f>
        <v>4025448</v>
      </c>
      <c r="D169" s="5">
        <f>'Importations (adap)'!E170</f>
        <v>17953</v>
      </c>
      <c r="E169" s="5">
        <f>'Importations (adap)'!F170</f>
        <v>3089954</v>
      </c>
    </row>
    <row r="170" spans="1:5" ht="16.5" x14ac:dyDescent="0.3">
      <c r="A170" s="5" t="str">
        <f>'Importations (adap)'!B171</f>
        <v>Tissus et fils de coton</v>
      </c>
      <c r="B170" s="5">
        <f>'Importations (adap)'!C171</f>
        <v>35411</v>
      </c>
      <c r="C170" s="5">
        <f>'Importations (adap)'!D171</f>
        <v>3602749</v>
      </c>
      <c r="D170" s="5">
        <f>'Importations (adap)'!E171</f>
        <v>33877</v>
      </c>
      <c r="E170" s="5">
        <f>'Importations (adap)'!F171</f>
        <v>3652645</v>
      </c>
    </row>
    <row r="171" spans="1:5" ht="16.5" x14ac:dyDescent="0.3">
      <c r="A171" s="5" t="str">
        <f>'Importations (adap)'!B172</f>
        <v>Quincaillerie de ménage et articles d'économie domestique</v>
      </c>
      <c r="B171" s="5">
        <f>'Importations (adap)'!C172</f>
        <v>68899</v>
      </c>
      <c r="C171" s="5">
        <f>'Importations (adap)'!D172</f>
        <v>3393468</v>
      </c>
      <c r="D171" s="5">
        <f>'Importations (adap)'!E172</f>
        <v>62402</v>
      </c>
      <c r="E171" s="5">
        <f>'Importations (adap)'!F172</f>
        <v>3185942</v>
      </c>
    </row>
    <row r="172" spans="1:5" ht="16.5" x14ac:dyDescent="0.3">
      <c r="A172" s="5" t="str">
        <f>'Importations (adap)'!B173</f>
        <v>Cycles et motocycles, leurs parties et pièces</v>
      </c>
      <c r="B172" s="5">
        <f>'Importations (adap)'!C173</f>
        <v>50329</v>
      </c>
      <c r="C172" s="5">
        <f>'Importations (adap)'!D173</f>
        <v>2925585</v>
      </c>
      <c r="D172" s="5">
        <f>'Importations (adap)'!E173</f>
        <v>43929</v>
      </c>
      <c r="E172" s="5">
        <f>'Importations (adap)'!F173</f>
        <v>2420839</v>
      </c>
    </row>
    <row r="173" spans="1:5" ht="16.5" x14ac:dyDescent="0.3">
      <c r="A173" s="5" t="str">
        <f>'Importations (adap)'!B174</f>
        <v>Articles de bonneterie</v>
      </c>
      <c r="B173" s="5">
        <f>'Importations (adap)'!C174</f>
        <v>16370</v>
      </c>
      <c r="C173" s="5">
        <f>'Importations (adap)'!D174</f>
        <v>2886538</v>
      </c>
      <c r="D173" s="5">
        <f>'Importations (adap)'!E174</f>
        <v>15892</v>
      </c>
      <c r="E173" s="5">
        <f>'Importations (adap)'!F174</f>
        <v>2775808</v>
      </c>
    </row>
    <row r="174" spans="1:5" ht="16.5" x14ac:dyDescent="0.3">
      <c r="A174" s="5" t="str">
        <f>'Importations (adap)'!B175</f>
        <v>Réfrigérateurs, lave-vaisselle et autres articles domestiques</v>
      </c>
      <c r="B174" s="5">
        <f>'Importations (adap)'!C175</f>
        <v>45409</v>
      </c>
      <c r="C174" s="5">
        <f>'Importations (adap)'!D175</f>
        <v>2641863</v>
      </c>
      <c r="D174" s="5">
        <f>'Importations (adap)'!E175</f>
        <v>44141</v>
      </c>
      <c r="E174" s="5">
        <f>'Importations (adap)'!F175</f>
        <v>2529204</v>
      </c>
    </row>
    <row r="175" spans="1:5" ht="16.5" x14ac:dyDescent="0.3">
      <c r="A175" s="5" t="str">
        <f>'Importations (adap)'!B176</f>
        <v>Chaussures</v>
      </c>
      <c r="B175" s="5">
        <f>'Importations (adap)'!C176</f>
        <v>29022</v>
      </c>
      <c r="C175" s="5">
        <f>'Importations (adap)'!D176</f>
        <v>2593242</v>
      </c>
      <c r="D175" s="5">
        <f>'Importations (adap)'!E176</f>
        <v>22783</v>
      </c>
      <c r="E175" s="5">
        <f>'Importations (adap)'!F176</f>
        <v>2340870</v>
      </c>
    </row>
    <row r="176" spans="1:5" ht="16.5" x14ac:dyDescent="0.3">
      <c r="A176" s="5" t="str">
        <f>'Importations (adap)'!B177</f>
        <v>Vêtements confectionnes</v>
      </c>
      <c r="B176" s="5">
        <f>'Importations (adap)'!C177</f>
        <v>11146</v>
      </c>
      <c r="C176" s="5">
        <f>'Importations (adap)'!D177</f>
        <v>2425352</v>
      </c>
      <c r="D176" s="5">
        <f>'Importations (adap)'!E177</f>
        <v>9568</v>
      </c>
      <c r="E176" s="5">
        <f>'Importations (adap)'!F177</f>
        <v>2185181</v>
      </c>
    </row>
    <row r="177" spans="1:5" ht="16.5" x14ac:dyDescent="0.3">
      <c r="A177" s="5" t="str">
        <f>'Importations (adap)'!B178</f>
        <v>Savons; agents de surface organiques et préparations tensio-avtives</v>
      </c>
      <c r="B177" s="5">
        <f>'Importations (adap)'!C178</f>
        <v>124820</v>
      </c>
      <c r="C177" s="5">
        <f>'Importations (adap)'!D178</f>
        <v>2007819</v>
      </c>
      <c r="D177" s="5">
        <f>'Importations (adap)'!E178</f>
        <v>115401</v>
      </c>
      <c r="E177" s="5">
        <f>'Importations (adap)'!F178</f>
        <v>1883065</v>
      </c>
    </row>
    <row r="178" spans="1:5" ht="16.5" x14ac:dyDescent="0.3">
      <c r="A178" s="5" t="str">
        <f>'Importations (adap)'!B179</f>
        <v>Ouvrages divers en fer ou en acier</v>
      </c>
      <c r="B178" s="5">
        <f>'Importations (adap)'!C179</f>
        <v>52953</v>
      </c>
      <c r="C178" s="5">
        <f>'Importations (adap)'!D179</f>
        <v>1982269</v>
      </c>
      <c r="D178" s="5">
        <f>'Importations (adap)'!E179</f>
        <v>39622</v>
      </c>
      <c r="E178" s="5">
        <f>'Importations (adap)'!F179</f>
        <v>1594162</v>
      </c>
    </row>
    <row r="179" spans="1:5" ht="16.5" x14ac:dyDescent="0.3">
      <c r="A179" s="5" t="str">
        <f>'Importations (adap)'!B180</f>
        <v>Tissus spéciaux, velours, dentelles et broderies</v>
      </c>
      <c r="B179" s="5">
        <f>'Importations (adap)'!C180</f>
        <v>18408</v>
      </c>
      <c r="C179" s="5">
        <f>'Importations (adap)'!D180</f>
        <v>1914399</v>
      </c>
      <c r="D179" s="5">
        <f>'Importations (adap)'!E180</f>
        <v>14876</v>
      </c>
      <c r="E179" s="5">
        <f>'Importations (adap)'!F180</f>
        <v>1752097</v>
      </c>
    </row>
    <row r="180" spans="1:5" ht="16.5" x14ac:dyDescent="0.3">
      <c r="A180" s="5" t="str">
        <f>'Importations (adap)'!B181</f>
        <v>Articles divers en caoutchouc</v>
      </c>
      <c r="B180" s="5">
        <f>'Importations (adap)'!C181</f>
        <v>21378</v>
      </c>
      <c r="C180" s="5">
        <f>'Importations (adap)'!D181</f>
        <v>1756367</v>
      </c>
      <c r="D180" s="5">
        <f>'Importations (adap)'!E181</f>
        <v>19867</v>
      </c>
      <c r="E180" s="5">
        <f>'Importations (adap)'!F181</f>
        <v>1595149</v>
      </c>
    </row>
    <row r="181" spans="1:5" ht="16.5" x14ac:dyDescent="0.3">
      <c r="A181" s="5" t="str">
        <f>'Importations (adap)'!B182</f>
        <v>Equipements électriques divers</v>
      </c>
      <c r="B181" s="5">
        <f>'Importations (adap)'!C182</f>
        <v>9020</v>
      </c>
      <c r="C181" s="5">
        <f>'Importations (adap)'!D182</f>
        <v>1720878</v>
      </c>
      <c r="D181" s="5">
        <f>'Importations (adap)'!E182</f>
        <v>9072</v>
      </c>
      <c r="E181" s="5">
        <f>'Importations (adap)'!F182</f>
        <v>1774488</v>
      </c>
    </row>
    <row r="182" spans="1:5" ht="16.5" x14ac:dyDescent="0.3">
      <c r="A182" s="5" t="str">
        <f>'Importations (adap)'!B183</f>
        <v>Sacs, malles et ouvrages divers en cuir</v>
      </c>
      <c r="B182" s="5">
        <f>'Importations (adap)'!C183</f>
        <v>13827</v>
      </c>
      <c r="C182" s="5">
        <f>'Importations (adap)'!D183</f>
        <v>1716545</v>
      </c>
      <c r="D182" s="5">
        <f>'Importations (adap)'!E183</f>
        <v>11559</v>
      </c>
      <c r="E182" s="5">
        <f>'Importations (adap)'!F183</f>
        <v>1789079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58083</v>
      </c>
      <c r="C183" s="5">
        <f>'Importations (adap)'!D184</f>
        <v>1515381</v>
      </c>
      <c r="D183" s="5">
        <f>'Importations (adap)'!E184</f>
        <v>52372</v>
      </c>
      <c r="E183" s="5">
        <f>'Importations (adap)'!F184</f>
        <v>1395579</v>
      </c>
    </row>
    <row r="184" spans="1:5" ht="16.5" x14ac:dyDescent="0.3">
      <c r="A184" s="5" t="str">
        <f>'Importations (adap)'!B185</f>
        <v>Couvertures, linge  et autres articles textiles confectionnés</v>
      </c>
      <c r="B184" s="5">
        <f>'Importations (adap)'!C185</f>
        <v>22513</v>
      </c>
      <c r="C184" s="5">
        <f>'Importations (adap)'!D185</f>
        <v>1468998</v>
      </c>
      <c r="D184" s="5">
        <f>'Importations (adap)'!E185</f>
        <v>20277</v>
      </c>
      <c r="E184" s="5">
        <f>'Importations (adap)'!F185</f>
        <v>1170905</v>
      </c>
    </row>
    <row r="185" spans="1:5" ht="16.5" x14ac:dyDescent="0.3">
      <c r="A185" s="5" t="str">
        <f>'Importations (adap)'!B186</f>
        <v>Livres et imprimés divers</v>
      </c>
      <c r="B185" s="5">
        <f>'Importations (adap)'!C186</f>
        <v>12343</v>
      </c>
      <c r="C185" s="5">
        <f>'Importations (adap)'!D186</f>
        <v>1331130</v>
      </c>
      <c r="D185" s="5">
        <f>'Importations (adap)'!E186</f>
        <v>12513</v>
      </c>
      <c r="E185" s="5">
        <f>'Importations (adap)'!F186</f>
        <v>1322983</v>
      </c>
    </row>
    <row r="186" spans="1:5" ht="16.5" x14ac:dyDescent="0.3">
      <c r="A186" s="5" t="str">
        <f>'Importations (adap)'!B187</f>
        <v>Jouets, jeux et articles de divertissement ou de sport</v>
      </c>
      <c r="B186" s="5">
        <f>'Importations (adap)'!C187</f>
        <v>22986</v>
      </c>
      <c r="C186" s="5">
        <f>'Importations (adap)'!D187</f>
        <v>1296059</v>
      </c>
      <c r="D186" s="5">
        <f>'Importations (adap)'!E187</f>
        <v>22235</v>
      </c>
      <c r="E186" s="5">
        <f>'Importations (adap)'!F187</f>
        <v>1259343</v>
      </c>
    </row>
    <row r="187" spans="1:5" ht="16.5" x14ac:dyDescent="0.3">
      <c r="A187" s="5" t="str">
        <f>'Importations (adap)'!B188</f>
        <v>Ouvrages divers en verre</v>
      </c>
      <c r="B187" s="5">
        <f>'Importations (adap)'!C188</f>
        <v>71308</v>
      </c>
      <c r="C187" s="5">
        <f>'Importations (adap)'!D188</f>
        <v>1258427</v>
      </c>
      <c r="D187" s="5">
        <f>'Importations (adap)'!E188</f>
        <v>57595</v>
      </c>
      <c r="E187" s="5">
        <f>'Importations (adap)'!F188</f>
        <v>1119771</v>
      </c>
    </row>
    <row r="188" spans="1:5" ht="16.5" x14ac:dyDescent="0.3">
      <c r="A188" s="5" t="str">
        <f>'Importations (adap)'!B189</f>
        <v>Tissus et fils de laine, poil ou crin</v>
      </c>
      <c r="B188" s="5">
        <f>'Importations (adap)'!C189</f>
        <v>3929</v>
      </c>
      <c r="C188" s="5">
        <f>'Importations (adap)'!D189</f>
        <v>1082154</v>
      </c>
      <c r="D188" s="5">
        <f>'Importations (adap)'!E189</f>
        <v>4383</v>
      </c>
      <c r="E188" s="5">
        <f>'Importations (adap)'!F189</f>
        <v>1126874</v>
      </c>
    </row>
    <row r="189" spans="1:5" ht="16.5" x14ac:dyDescent="0.3">
      <c r="A189" s="5" t="str">
        <f>'Importations (adap)'!B190</f>
        <v>Nontissés</v>
      </c>
      <c r="B189" s="5">
        <f>'Importations (adap)'!C190</f>
        <v>29236</v>
      </c>
      <c r="C189" s="5">
        <f>'Importations (adap)'!D190</f>
        <v>1076469</v>
      </c>
      <c r="D189" s="5">
        <f>'Importations (adap)'!E190</f>
        <v>27192</v>
      </c>
      <c r="E189" s="5">
        <f>'Importations (adap)'!F190</f>
        <v>983296</v>
      </c>
    </row>
    <row r="190" spans="1:5" ht="16.5" x14ac:dyDescent="0.3">
      <c r="A190" s="5" t="str">
        <f>'Importations (adap)'!B191</f>
        <v>Perles et bijouteries de fantaisie</v>
      </c>
      <c r="B190" s="5">
        <f>'Importations (adap)'!C191</f>
        <v>967</v>
      </c>
      <c r="C190" s="5">
        <f>'Importations (adap)'!D191</f>
        <v>791053</v>
      </c>
      <c r="D190" s="5">
        <f>'Importations (adap)'!E191</f>
        <v>944</v>
      </c>
      <c r="E190" s="5">
        <f>'Importations (adap)'!F191</f>
        <v>681671</v>
      </c>
    </row>
    <row r="191" spans="1:5" ht="16.5" x14ac:dyDescent="0.3">
      <c r="A191" s="5" t="str">
        <f>'Importations (adap)'!B192</f>
        <v>Tissus et fils de lin</v>
      </c>
      <c r="B191" s="5">
        <f>'Importations (adap)'!C192</f>
        <v>3204</v>
      </c>
      <c r="C191" s="5">
        <f>'Importations (adap)'!D192</f>
        <v>708913</v>
      </c>
      <c r="D191" s="5">
        <f>'Importations (adap)'!E192</f>
        <v>3579</v>
      </c>
      <c r="E191" s="5">
        <f>'Importations (adap)'!F192</f>
        <v>753662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262653</v>
      </c>
      <c r="C192" s="5">
        <f>'Importations (adap)'!D193</f>
        <v>21991126</v>
      </c>
      <c r="D192" s="5">
        <f>'Importations (adap)'!E193</f>
        <v>237301</v>
      </c>
      <c r="E192" s="5">
        <f>'Importations (adap)'!F193</f>
        <v>17729331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2</v>
      </c>
      <c r="C193" s="2">
        <f>'Importations (adap)'!D194</f>
        <v>1760529</v>
      </c>
      <c r="D193" s="2">
        <f>'Importations (adap)'!E194</f>
        <v>1</v>
      </c>
      <c r="E193" s="2">
        <f>'Importations (adap)'!F194</f>
        <v>782934</v>
      </c>
    </row>
    <row r="194" spans="1:6" ht="16.5" x14ac:dyDescent="0.25">
      <c r="A194" s="9" t="s">
        <v>138</v>
      </c>
      <c r="B194" s="20">
        <f>'Importations (adap)'!C195</f>
        <v>75692213</v>
      </c>
      <c r="C194" s="20">
        <f>'Importations (adap)'!D195</f>
        <v>752349045</v>
      </c>
      <c r="D194" s="20">
        <f>'Importations (adap)'!E195</f>
        <v>72034099</v>
      </c>
      <c r="E194" s="20">
        <f>'Importations (adap)'!F195</f>
        <v>689148744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4" t="s">
        <v>452</v>
      </c>
      <c r="D6" s="55"/>
      <c r="E6" s="54" t="s">
        <v>453</v>
      </c>
      <c r="F6" s="55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216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4035368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74166734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3827425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73456975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Fruits rouges (fraises, framboises, myrtilles....)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212489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10919120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201132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10355587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Crustacés, mollusques et coquillages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105529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10604354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123013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11383884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614508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10380179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672207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10268983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Préparations et conserves de poissons et crustacés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119074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6725824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134238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7300730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Légumes frais, congelés ou en saumure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541811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6464383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591920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7383670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Poissons frais, salés, séchés ou fumés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343154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4915155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305604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4475874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Agrumes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498733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4472727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419009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3859565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766022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4208979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607795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4082505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Fruits frais ou secs, congelés ou en saumure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121833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2947592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89135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2366312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Pastèques et melons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222176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2346326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156251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1527387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Conserves de légumes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88348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1943155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90985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2018502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Tabacs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1542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1245024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3827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1260823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Préparations alimentaires diverses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11733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1197021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12545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952331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Patisseries et préparations à base de céréales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100306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1176554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94218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1140051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Farine et poudre de poissons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85982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1089576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124197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1773263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Extraits et essences de café ou de thé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2882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485604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2392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361275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Fromage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6030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283795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1870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117887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Eaux minérales et boissons non alcooliques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37299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274571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41446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290739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Oeufs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5402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254736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4823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261605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Thé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870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235025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1132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323808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Conserves de fruits et confitures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11759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232692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9568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213033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Jus de fruits et de légumes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14729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231710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14964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241886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Préparations à base de sucre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26165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229448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21154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260630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Epices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6954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173174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8598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220784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Cacao et preparations à base de cacao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2424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149290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2324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124843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Bières; vins; vermouths; et autres boissons spiritueuses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2825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128033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3049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108252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Dattes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2187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126589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2651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118518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Pommes de terre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28408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101781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34376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116548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Café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554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96815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194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19802</v>
      </c>
    </row>
    <row r="39" spans="1:6" ht="16.5" x14ac:dyDescent="0.3">
      <c r="B39" s="5" t="s">
        <v>30</v>
      </c>
      <c r="C39" s="6">
        <f>C9-SUM(C10:C38)</f>
        <v>53640</v>
      </c>
      <c r="D39" s="6">
        <f>D9-SUM(D10:D38)</f>
        <v>527502</v>
      </c>
      <c r="E39" s="6">
        <f>E9-SUM(E10:E38)</f>
        <v>52808</v>
      </c>
      <c r="F39" s="6">
        <f>F9-SUM(F10:F38)</f>
        <v>527898</v>
      </c>
    </row>
    <row r="40" spans="1:6" x14ac:dyDescent="0.25">
      <c r="A40" t="s">
        <v>450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496381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4647320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436350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4686219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466733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4325853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434748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4483919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218257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182425</v>
      </c>
    </row>
    <row r="43" spans="1:6" ht="16.5" x14ac:dyDescent="0.3">
      <c r="B43" s="5" t="s">
        <v>34</v>
      </c>
      <c r="C43" s="6">
        <f>C40-SUM(C41:C42)</f>
        <v>29648</v>
      </c>
      <c r="D43" s="6">
        <f>D40-SUM(D41:D42)</f>
        <v>103210</v>
      </c>
      <c r="E43" s="6">
        <f>E40-SUM(E41:E42)</f>
        <v>1602</v>
      </c>
      <c r="F43" s="6">
        <f>F40-SUM(F41:F42)</f>
        <v>19875</v>
      </c>
    </row>
    <row r="44" spans="1:6" x14ac:dyDescent="0.25">
      <c r="A44" t="s">
        <v>220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243328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5040346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207197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5835871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Sous-produits animaux non comestibles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45889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1089834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47623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1164434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32584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763368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28802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729597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Graisses et huiles de poissons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23460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596423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17029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1159752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Huile d'olive brute ou raffinée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13359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469005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14931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871705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Autres huiles végétales brutes ou raffinées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2393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318702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1141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286517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Plantes vivantes et produits de la floriculture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10158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318543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10144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311928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Gommes; résines et autres sucs et extraits végétaux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1462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310086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953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246307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Agar-agar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807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246693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775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232939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Animaux vivants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140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153072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135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153400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Huile de soja brute ou raffinée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9449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134157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5876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82034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Huile de tournesol brute ou raffinée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6905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109183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6675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89609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Liège brut, élaboré et mi-ouvré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3742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96096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3668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118555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Graisses et huiles animales sauf de poissons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7817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86740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5995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63822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Algues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3057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80953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2755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74237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Vieux papiers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50949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75269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41354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60802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Graines, spores et fruits à ensemencer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11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38276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34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49523</v>
      </c>
    </row>
    <row r="61" spans="1:6" ht="16.5" x14ac:dyDescent="0.3">
      <c r="B61" s="5" t="s">
        <v>49</v>
      </c>
      <c r="C61" s="6">
        <f>C44-SUM(C45:C60)</f>
        <v>31146</v>
      </c>
      <c r="D61" s="6">
        <f>D44-SUM(D45:D60)</f>
        <v>153946</v>
      </c>
      <c r="E61" s="6">
        <f>E44-SUM(E45:E60)</f>
        <v>19307</v>
      </c>
      <c r="F61" s="6">
        <f>F44-SUM(F45:F60)</f>
        <v>140710</v>
      </c>
    </row>
    <row r="62" spans="1:6" x14ac:dyDescent="0.25">
      <c r="A62" t="s">
        <v>221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11498414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15096484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11160764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13604246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6303259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9078215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5930506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7041150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79542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1260304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99010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1385686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Sulfate de baryum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935152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1048565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913414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1026844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Ferraille, déchets, débris de cuivre,fonte, fer, acier et autres mierais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48712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1030518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51099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1079074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Minerai de plomb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51098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843571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57305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778466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Marbres; granit; gypse et autres pierres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2110173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416550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2164628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504463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Fluorine spath fluor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1064443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328424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949635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340887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Autres minerais métallifères et déchets métalliques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76696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274984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70185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385392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47215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262062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85007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430821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manganèse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69876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173734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82363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176600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Fibres textiles synthétiques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10853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141371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17835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215639</v>
      </c>
    </row>
    <row r="74" spans="1:13" ht="16.5" x14ac:dyDescent="0.3">
      <c r="B74" s="5" t="s">
        <v>60</v>
      </c>
      <c r="C74" s="6">
        <f>C62-SUM(C63:C73)</f>
        <v>701395</v>
      </c>
      <c r="D74" s="6">
        <f>D62-SUM(D63:D73)</f>
        <v>238186</v>
      </c>
      <c r="E74" s="6">
        <f>E62-SUM(E63:E73)</f>
        <v>739777</v>
      </c>
      <c r="F74" s="6">
        <f>F62-SUM(F63:F73)</f>
        <v>239224</v>
      </c>
    </row>
    <row r="75" spans="1:13" x14ac:dyDescent="0.25">
      <c r="A75" t="s">
        <v>217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14817621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101368961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14652088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96130474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11366920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63139139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11055156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56532944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2070797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14931657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2016964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13027714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Composants électroniques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1229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4233039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1508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6992296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Argent brut et ouvrages mi-ouvrés en argent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250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2493544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138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1037159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Fils et câbles électriques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19187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2257925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36110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4965759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Cuivre et alliages de cuivre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16422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1298550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14809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1167166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Autres métaux communs et ouvrages en ces matières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1575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1220525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2134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1152078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Tubes; tuyaux et leurs accessoires, en matière plastique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5902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991290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6503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794520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Papiers et cartons; ouvrages divers en papiers et cartons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59713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936514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58886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954792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Isolateurs et pièces isolantes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5693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914610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5937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1005676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Produits chimiques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28808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767246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29476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540759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Parties de chaussures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2968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646449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2943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628175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Ouvrages en pierres, platre, ciment, ou en matières similaires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44177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584813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42122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476445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Matières plastiques et ouvrages divers en plastique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28183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572405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27609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610528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Caoutchouc et ouvrages en caoutchouc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5271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549952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4889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538592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Aluminium brut, déchets et poudres d'aluminium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23139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484802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15617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318144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Produits céramiques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19509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411162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15847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331512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Verre et ouvrages en verre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58783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395246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47352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401803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Huiles essentielles, parfums et aromatisants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1228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389963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1016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350634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Accessoires de tuyauterie et construction métallique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14492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383442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14538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498958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Ciments, chaux et plâtre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940117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372186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1117580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445790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Quincaillerie sauf de ménage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1286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352067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1374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321979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Fils, barres et profilés en aluminium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6737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321103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6864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316102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Bois préparés et ouvrages en bois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19652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272682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22524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324434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Produits laminés plats, en fer ou en aciers non alliés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32124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236037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46112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375495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Tôles et bandes en cuivre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54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200194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8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3296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Tubes, tuyaux et autres ouvrages en aluminium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2102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188237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1496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99758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Tissus imprégnés ou enduits de matières diverse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2530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159854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2613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170579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Cuirs et peaux ayant subi une opération de tannage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1135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146209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1584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211356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37638</v>
      </c>
      <c r="D105" s="6">
        <f>D75-SUM(D76:D104)</f>
        <v>1518119</v>
      </c>
      <c r="E105" s="6">
        <f>E75-SUM(E76:E104)</f>
        <v>52379</v>
      </c>
      <c r="F105" s="6">
        <f>F75-SUM(F76:F104)</f>
        <v>1536031</v>
      </c>
      <c r="J105" s="4"/>
      <c r="K105" s="4"/>
      <c r="L105" s="4"/>
      <c r="M105" s="4"/>
    </row>
    <row r="106" spans="1:13" x14ac:dyDescent="0.25">
      <c r="A106" t="s">
        <v>223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1399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183403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1423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179824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1031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44435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1103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50192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368</v>
      </c>
      <c r="D108" s="6">
        <f>D106-D107</f>
        <v>138968</v>
      </c>
      <c r="E108" s="6">
        <f>E106-E107</f>
        <v>320</v>
      </c>
      <c r="F108" s="6">
        <f>F106-F107</f>
        <v>129632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224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375299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91015283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307413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81030613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244826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51480234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211715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44568461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3575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15944600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3173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14773430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19613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10609245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18270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9849915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Appareils électriques pour la téléphonie ou la télégraphie par fil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420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1712485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419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1795036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Circuits intégrés et micro-assemblages électroniques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1301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1530834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1765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1751336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Moteurs à pistons; autres moteurs et leurs parties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3934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1068213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3846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1183993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Voitures utilitaires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5906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966413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4749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719544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Groupes pour le conditionnement de l'air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6431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760536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5401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615431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Réservoirs, bouteilles et fûts métalliques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10024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684598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10841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760661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Bandages et pneumatiques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25771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661858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135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7544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Transformatreurs et convertisseurs électriques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4460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597739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4207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520891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Centrifugeuses et appareils pour filtration des liquides ou des gaz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3288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555965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3024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497756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Turboréacteurs et turbopropulseurs et leurs parties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102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438712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97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443068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Machines et appareils divers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3116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422000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2557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574037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Moteurs et machines génératrices, électriques,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2036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363737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495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110791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Bateaux de mer et autres engins flottants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10014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335807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8756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30317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Instruments de mesure, de controle ou de précisions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590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250989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431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208772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Machines et appareils servant à l'impression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1226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236311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1446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259805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Articles textiles d'emballage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7654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206479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4486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152716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Instruments et appareils médico-chirurgicaux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523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163745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654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185503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Pompes et compresseurs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993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143717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622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90997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Chaudières, turbines et leurs parties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944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129521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1020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82040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Parties de machines ou d'appareils ne comportant pas de connexions électriques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607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124333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644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131049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Piles, batteries de piles et acumulateurs électriques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3796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109749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5192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147338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Sous systèmes électroniques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55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97785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42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79721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Articles divers en caoutchouc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834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93134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1149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137744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Avions et autres véhicules aériens ou spatiaux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20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88799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22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56801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Meubles; mobilier medico-chirurgical; articles de literie et appareils d'eclairage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699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85931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697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91912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Appareils et dispositifs, même chauffés électriquement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1494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81859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278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44950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Groupes électrogènes et convertisseurs rotatifs électriques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682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80994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931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113923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10365</v>
      </c>
      <c r="D140" s="6">
        <f>D109-SUM(D110:D139)</f>
        <v>988961</v>
      </c>
      <c r="E140" s="6">
        <f>E109-SUM(E110:E139)</f>
        <v>10349</v>
      </c>
      <c r="F140" s="6">
        <f>F109-SUM(F110:F139)</f>
        <v>1045131</v>
      </c>
      <c r="J140" s="4"/>
      <c r="K140" s="4"/>
      <c r="L140" s="4"/>
      <c r="M140" s="4"/>
    </row>
    <row r="141" spans="1:13" x14ac:dyDescent="0.25">
      <c r="A141" t="s">
        <v>222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1105220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131627261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1203199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140983511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452071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52722703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549510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62009606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78275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26940471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80514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27985380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220507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16544598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219542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15818616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Articles de bonneterie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39202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7822107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43943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8542855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Sièges, meubles,matelas et articles d'éclairage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47854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7487161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34334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5371990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16178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3637722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15377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3301402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Chaussures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9333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2215497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9348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2226204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Ouvrages divers en matières plastiques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42350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2162219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41671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2075078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Médicaments et autres produits pharmaceutiques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7851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1424645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7837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1453359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6901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1404648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10081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2810331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Ouvrages divers en fer ou en acier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72891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1402437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72453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1537208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9035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1133368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8432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1138905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4749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858967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5131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833164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6080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722928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7467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693517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Sacs, malles et ouvrages divers en cuir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2162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566118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2392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615940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Vaisselle et objets céramiques divers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29614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564881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28129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556363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Ouvrages divers en verre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1846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443932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2472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385555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Livres et imprimés divers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1286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434817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1044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420657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Tissus et fils de fibres synthétiques et artificielles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2590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348140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2665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392841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Papiers finis et ouvrages en papier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24259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244970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26959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291843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Tissus spéciaux, velours, dentelles et broderies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649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233320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614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255065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Ouvrages divers en bois en sparterie ou en vannerie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3884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185448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4981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240304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Réfrigérateurs, lave-vaisselle et autres articles domestiques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1103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176980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951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101576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Peintures, vernis et mastics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4721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152365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4146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135618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Tapis et revêtements de sol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1493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152125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899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124896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Etoffes de bonneterie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783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145836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747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145970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Perles et bijouteries de fantaisie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17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126067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20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118471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Ouvrages divers en cuivre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342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116712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385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107817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Tissus et fils de coton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792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111310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2366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257612</v>
      </c>
    </row>
    <row r="171" spans="1:6" ht="16.5" x14ac:dyDescent="0.3">
      <c r="B171" s="5" t="s">
        <v>137</v>
      </c>
      <c r="C171" s="6">
        <f>C141-SUM(C142:C170)</f>
        <v>16402</v>
      </c>
      <c r="D171" s="6">
        <f>D141-SUM(D142:D170)</f>
        <v>1144769</v>
      </c>
      <c r="E171" s="6">
        <f>E141-SUM(E142:E170)</f>
        <v>18789</v>
      </c>
      <c r="F171" s="6">
        <f>F141-SUM(F142:F170)</f>
        <v>1035368</v>
      </c>
    </row>
    <row r="172" spans="1:6" x14ac:dyDescent="0.25">
      <c r="A172" t="s">
        <v>219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395642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241522</v>
      </c>
    </row>
    <row r="173" spans="1:6" ht="16.5" x14ac:dyDescent="0.25">
      <c r="B173" s="9" t="s">
        <v>138</v>
      </c>
      <c r="C173" s="10">
        <f>ROUND(VLOOKUP($B173,OUTIL!$BY:$CC,2,FALSE)/1000,0)</f>
        <v>32573037</v>
      </c>
      <c r="D173" s="10">
        <f>ROUND(VLOOKUP($B173,OUTIL!$BY:$CC,3,FALSE)/1000,0)</f>
        <v>423541495</v>
      </c>
      <c r="E173" s="10">
        <f>ROUND(VLOOKUP($B173,OUTIL!$BY:$CC,4,FALSE)/1000,0)</f>
        <v>31795859</v>
      </c>
      <c r="F173" s="10">
        <f>ROUND(VLOOKUP($B173,OUTIL!$BY:$CC,5,FALSE)/1000,0)</f>
        <v>416149255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4" t="s">
        <v>452</v>
      </c>
      <c r="D6" s="55"/>
      <c r="E6" s="54" t="s">
        <v>453</v>
      </c>
      <c r="F6" s="55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216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15509986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86146899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14751180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82606445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6008372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15683212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5739996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16344972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Sucre brut ou rafiné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1696993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7604479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1565447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8700505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2909841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6873451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2496724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5886883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Animaux vivants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142697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6318171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101577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4845776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Tourteaux et autres résidus des industries alimentaires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2149442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5684858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2007494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6362811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Fruits frais ou secs, congelés ou en saumure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177420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4122843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165197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3775059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Tabacs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17540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2685799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13001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2232466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Café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48754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2600146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51791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2267490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Thé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82565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2419590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69189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2159064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Préparations alimentaires diverses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60845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2404333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56683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2141840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Dattes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125506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2373403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125998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2256208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Patisseries et préparations à base de céréales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76795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2216260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70854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2047404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Crustacés, mollusques et coquillages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57926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1887321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51259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1632041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Cacao et preparations à base de cacao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28095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1804247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30738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1467091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Orge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697009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1640049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1113201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2520880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Fromage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26295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1632720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23530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1410739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Préparations pour l'alimentation des animaux.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231054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1545096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194975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1358828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Epices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49167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1531342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38652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1383205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Légumes à cosse secs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150445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1501510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146344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1696552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Lait et produits de la laiterie autres que le beurre et le fromage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60847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1498369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57005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1405927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Bières; vins; vermouths; et autres boissons spiritueuses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63639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1396369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54725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1270955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Conserves de légumes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58175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989185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50245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918671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Beurre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14187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955297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12888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793020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Poissons frais, salés, séchés ou fumés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41589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917423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45039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996273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Riz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137041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839283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86794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687374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Eaux minérales et boissons non alcooliques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75192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783418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71958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750076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Viandes et abats comestibles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18115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712871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11370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383858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Margarines et matiéres grasses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36827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605397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25920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429960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Préparations lactées pour enfants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5815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556205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4909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481952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Préparations à base de sucre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32968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533700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72111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577931</v>
      </c>
    </row>
    <row r="40" spans="1:6" ht="16.5" x14ac:dyDescent="0.3">
      <c r="B40" s="5" t="s">
        <v>30</v>
      </c>
      <c r="C40" s="5">
        <f>C9-SUM(C10:C39)</f>
        <v>228830</v>
      </c>
      <c r="D40" s="5">
        <f>D9-SUM(D10:D39)</f>
        <v>3830552</v>
      </c>
      <c r="E40" s="5">
        <f>E9-SUM(E10:E39)</f>
        <v>195566</v>
      </c>
      <c r="F40" s="5">
        <f>F9-SUM(F10:F39)</f>
        <v>3420634</v>
      </c>
    </row>
    <row r="41" spans="1:6" x14ac:dyDescent="0.25">
      <c r="A41" t="s">
        <v>450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33365197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98698003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31188603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104251093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7369723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46963864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6933258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51980313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12205788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17983969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11987316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19367894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Houilles; cokes et combustibles solides similaires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10958733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11980431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9910252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11711408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Huiles de pétrole et lubrifiants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1469424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11192380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1231853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11184695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833799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6033443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705489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6150590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527730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2427816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420435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2208483</v>
      </c>
    </row>
    <row r="48" spans="1:6" ht="16.5" x14ac:dyDescent="0.3">
      <c r="B48" s="5" t="s">
        <v>34</v>
      </c>
      <c r="C48" s="5">
        <v>0</v>
      </c>
      <c r="D48" s="5">
        <f>D41-SUM(D42:D47)</f>
        <v>2116100</v>
      </c>
      <c r="E48" s="5">
        <v>0</v>
      </c>
      <c r="F48" s="5">
        <f>F41-SUM(F42:F47)</f>
        <v>1647710</v>
      </c>
    </row>
    <row r="49" spans="1:6" x14ac:dyDescent="0.25">
      <c r="A49" t="s">
        <v>220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1984416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19176069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1728284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16458299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575813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6061200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528436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5197193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639662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3247782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544721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2708062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29176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1542792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23609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1395064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Huile d'olive brute ou raffinée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26917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1186229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5427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406581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Graines et fruits oléagineux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60740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1164711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54068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1226426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Huile de palme ou palmiste brute ou raffinée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82386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1094130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64393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753324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Plantes vivantes et produits de la floriculture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18156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1057269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16340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1017874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Sous-produits animaux non comestibles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16287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659211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16873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668984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Huile de tournesol brute ou raffinée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48205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585187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76059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787994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Plantes et parties de plantes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188245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551166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106282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386891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Pâte à papier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53851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416747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44069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416859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Autres huiles végétales brutes ou raffinées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25057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416682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36496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496632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Caoutchouc naturel ou régénéré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173124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358270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173930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170844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Autres fibres textiles vegetales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9039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163669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6745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122801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Gommes; résines et autres sucs et extraits végétaux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1646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162440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1615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149729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Animaux vivants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1482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134799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1309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118859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Fibres textiles artificielles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2465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97603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1899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76615</v>
      </c>
    </row>
    <row r="67" spans="1:6" ht="16.5" x14ac:dyDescent="0.3">
      <c r="B67" s="5" t="s">
        <v>49</v>
      </c>
      <c r="C67" s="5">
        <f>C49-SUM(C50:C66)</f>
        <v>32165</v>
      </c>
      <c r="D67" s="5">
        <f>D49-SUM(D50:D66)</f>
        <v>276182</v>
      </c>
      <c r="E67" s="5">
        <f>E49-SUM(E50:E66)</f>
        <v>26013</v>
      </c>
      <c r="F67" s="5">
        <f>F49-SUM(F50:F66)</f>
        <v>357567</v>
      </c>
    </row>
    <row r="68" spans="1:6" x14ac:dyDescent="0.25">
      <c r="A68" t="s">
        <v>221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8380028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21313998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8932077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13566941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6489486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14373582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7544209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8002781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1343299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5016908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965506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3945590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Caoutchouc synthétique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28573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586898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9500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250457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Fibres textiles synthétiques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32042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500363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29169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500754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192347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339529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163224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292341</v>
      </c>
    </row>
    <row r="74" spans="1:6" ht="16.5" x14ac:dyDescent="0.3">
      <c r="B74" s="5" t="s">
        <v>60</v>
      </c>
      <c r="C74" s="5">
        <f>C68-SUM(C69:C73)</f>
        <v>294281</v>
      </c>
      <c r="D74" s="5">
        <f>D68-SUM(D69:D73)</f>
        <v>496718</v>
      </c>
      <c r="E74" s="5">
        <f>E68-SUM(E69:E73)</f>
        <v>220469</v>
      </c>
      <c r="F74" s="5">
        <f>F68-SUM(F69:F73)</f>
        <v>575018</v>
      </c>
    </row>
    <row r="75" spans="1:6" x14ac:dyDescent="0.25">
      <c r="A75" t="s">
        <v>217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12796959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157953072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12313701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149115761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1258624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20841054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1124404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19723541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Produits chimiques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2446430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16604845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2737948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14692536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Fils, barres et profilés en cuivre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112420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10810657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99630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9479720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842920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8165040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725305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7488985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1614927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7269640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1721554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8119286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62223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5520402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47894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4704491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Accessoires de tuyauterie et construction métallique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176352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4734743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170294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4239630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Bois préparés et ouvrages en bois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624547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4583693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511994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3827110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Aluminium brut, déchets et poudres d'aluminium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165890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4540675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158122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4240372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Demi-produits en fer ou en aciers non alliés.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921667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4447464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840424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4506582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Fils, barres, et profilés  en fer ou en aciers non alliés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591451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4190194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532010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4158860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Engrais naturels et chimiques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897705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3617849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882030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3404619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Tubes, tuyaux et profilés creux en fonte, fer et acier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220196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3487330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182163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2821942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Composants électroniques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654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3381298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948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5893075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Produits laminés plats, en fer ou en aciers non alliés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311931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3143069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412829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4507864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Produits céramiques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547041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2822259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458635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2555231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Fils de fibres synthétiques et artificielles pour tissage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116979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2721809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97790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2397439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Verre et ouvrages en verre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358543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2716182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297825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2378074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Ouvrages en pierres, platre, ciment, ou en matières similaires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427681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2667368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391506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2452176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Désinfectants et produits similaires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38910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2595089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33626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2261111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Tissus imprégnés ou enduits de matières diverse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33449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2521851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30937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2430427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Tôles et bandes en aluminium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64974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2441750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56411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2131671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Quincaillerie sauf de ménage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61626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2282437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46777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1955392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Autres métaux communs et ouvrages en ces matières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23401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2214706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21193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2131207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Boutons et leur parties en diverse matières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6923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1764635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7584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1825032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Fils, barres et profilés en aluminium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47034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1714535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46885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1669402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Peintures, vernis et mastics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42763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1547045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34691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1363425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Articles de robinetterie et organes similaires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10879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1540451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10857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1501388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Tubes; tuyaux et leurs accessoires, en matière plastique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34537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1524880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48061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1786703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Caoutchouc et ouvrages en caoutchouc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30253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1414080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24268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1169956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Isolateurs et pièces isolantes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4504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1329955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5192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1423686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Tubes, tuyaux et autres ouvrages en aluminium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22321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1328132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12488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744094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Huiles essentielles, parfums et aromatisants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10685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1300682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10427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1197110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tannants et matières colorantes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34686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1142843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32291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1138659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Produits laminés plats en aciers inoxydables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23828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1015103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13903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450103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Sièges, meubles,matelas et articles d'éclairage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10587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996080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5874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499837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Produits laminés plats en autres aciers alliés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88146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977215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23580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325053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Fils de coton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25288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863558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24607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932833</v>
      </c>
    </row>
    <row r="114" spans="1:7" ht="16.5" x14ac:dyDescent="0.3">
      <c r="B114" s="5" t="s">
        <v>85</v>
      </c>
      <c r="C114" s="5">
        <f>C75-SUM(C76:C113)</f>
        <v>483984</v>
      </c>
      <c r="D114" s="5">
        <f>D75-SUM(D76:D113)</f>
        <v>11172474</v>
      </c>
      <c r="E114" s="5">
        <f>E75-SUM(E76:E113)</f>
        <v>430744</v>
      </c>
      <c r="F114" s="5">
        <f>F75-SUM(F76:F113)</f>
        <v>10587139</v>
      </c>
    </row>
    <row r="115" spans="1:7" x14ac:dyDescent="0.25">
      <c r="A115" t="s">
        <v>223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27371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1771492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20027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1247363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21884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1409986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16489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1006213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5378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352382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3410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229504</v>
      </c>
    </row>
    <row r="118" spans="1:7" ht="16.5" x14ac:dyDescent="0.3">
      <c r="B118" s="5" t="s">
        <v>87</v>
      </c>
      <c r="C118" s="5">
        <f>C115-SUM(C116:C117)</f>
        <v>109</v>
      </c>
      <c r="D118" s="5">
        <f t="shared" ref="D118:F118" si="0">D115-SUM(D116:D117)</f>
        <v>9124</v>
      </c>
      <c r="E118" s="5">
        <f t="shared" si="0"/>
        <v>128</v>
      </c>
      <c r="F118" s="5">
        <f t="shared" si="0"/>
        <v>11646</v>
      </c>
    </row>
    <row r="119" spans="1:7" x14ac:dyDescent="0.25">
      <c r="A119" t="s">
        <v>224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1439301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179365017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1137148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156205013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Parties d'avions et d'autres véhicules aériens ou spatiaux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2941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15449369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3161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12239594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Appareils pour la coupure ou la connexion des circuits électriques et résistances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36956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15300748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34817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15157774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102068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14002139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98797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14847445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69513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13542958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62525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12478502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118613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12571502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95972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11201492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127737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9771265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71097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5772933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Avions et autres véhicules aériens ou spatiaux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778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5502464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242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2197098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Pompes et compresseurs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49277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5257249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51360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5261211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Appareils électriques pour la téléphonie ou la télégraphie par fil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3209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5073204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3329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4776407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Instruments et appareils médico-chirurgicaux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9828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4918969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8648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4040368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Bandages et pneumatiques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98793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4860094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81002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4268499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Instruments de mesure, de controle ou de précisions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10994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4506343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10782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4145918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Turboréacteurs et turbopropulseurs et leurs parties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161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4326143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155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3696036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Appareils de réception, enregistrement ou reproduction du son et de l'image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4096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4314885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3933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3119213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Machines automatiques de traitement de l'information et leurs parties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4215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4233049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3791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3515570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Machines et appareils de levage ou de manutention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93314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3781945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58193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2923267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Machines et matériel de génie civil et de construction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104926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3685230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50155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2006963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Centrifugeuses et appareils pour filtration des liquides ou des gaz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20341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3291300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18798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3647366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Tracteurs sauf agricoles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34439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3189701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21554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2039994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Appareils pour la production du froid à usage industriel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52634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2774401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56503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2873641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Groupes pour le conditionnement de l'air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30101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2662158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29359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2519906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Moteurs et machines génératrices, électriques,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24644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2003296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19453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1729050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Transformatreurs et convertisseurs électriques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11783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1970763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12956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2176363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Machines pour le travail du caoutchouc ou des plastiques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17717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1932445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19052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2528814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Diodes, transistors thyristors, et dispositifs photosensibles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63233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1865113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65269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2241550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Piles, batteries de piles et acumulateurs électriques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23856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1796673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20160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1435902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Appareils et dispositifs, même chauffés électriquement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7912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1756110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7295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1124160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Moules, modèles et plaques de fond pour moules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10381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1519973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8698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971036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Meubles; mobilier medico-chirurgical; articles de literie et appareils d'eclairage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11974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1517845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12326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1368245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Machines et appareils servant à l'impression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9246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1511972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8468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1428343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Réservoirs, bouteilles et fûts métalliques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29611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1496069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25258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1305797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Machines à trier, concasser, broyer ou agglomérer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20826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1314848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15441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1041101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Appareils émetteurs; récepteurs; pour la radiotéléphonie, la radiotélégraphie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1961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1273783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1820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950135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Parties des machines ou appareils des n°s 84.25 à 84.30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17804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1243338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15176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1079939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Articles de robinetterie et organes similaires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6872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1180557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6693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1088093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Outils de métier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19410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1143231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11595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785274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Circuits intégrés et micro-assemblages électroniques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1217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1054941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831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851004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Arbres de transmission, manivelles, vilebrequins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6701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1052353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5428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874376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Sous systèmes électroniques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5717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1003744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6020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1127284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Parties et pieces detachees pour vehicules industriels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14849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911548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14274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966269</v>
      </c>
    </row>
    <row r="160" spans="1:6" ht="16.5" x14ac:dyDescent="0.3">
      <c r="B160" s="5" t="s">
        <v>113</v>
      </c>
      <c r="C160" s="5">
        <f>C119-SUM(C120:C159)</f>
        <v>158653</v>
      </c>
      <c r="D160" s="5">
        <f>D119-SUM(D120:D159)</f>
        <v>8801299</v>
      </c>
      <c r="E160" s="5">
        <f>E119-SUM(E120:E159)</f>
        <v>96762</v>
      </c>
      <c r="F160" s="5">
        <f>F119-SUM(F120:F159)</f>
        <v>8403081</v>
      </c>
    </row>
    <row r="161" spans="1:6" x14ac:dyDescent="0.25">
      <c r="A161" t="s">
        <v>222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2188953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186163965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1963078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164914896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Voitures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251298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35985317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177905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25764359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Parties et pièces pour voitures et véhicules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310081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31460088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304221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31606920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Médicaments et autres produits pharmaceutiques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12209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11537096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10900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9830387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Tissus et fils de fibres synthétiques et artificielles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115174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11301968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117847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11754711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159672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9576984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146478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8858053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145440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7948292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131135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7882525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131433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6042784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118115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5182490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Produits de parfumerie ou de toilette et preparations cosmetiques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59327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4199204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57144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3923553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Appareils récepteurs radio et télévision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20105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4025448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17953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3089954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Tissus et fils de coton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35411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3602749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33877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3652645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Quincaillerie de ménage et articles d'économie domestique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68899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3393468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62402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3185942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Cycles et motocycles, leurs parties et pièces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50329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2925585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43929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2420839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Articles de bonneterie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16370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2886538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15892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2775808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Réfrigérateurs, lave-vaisselle et autres articles domestiques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45409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2641863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44141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2529204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Chaussures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29022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2593242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22783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2340870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Vêtements confectionnes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11146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2425352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9568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2185181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Savons; agents de surface organiques et préparations tensio-avtives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124820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2007819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115401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1883065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Ouvrages divers en fer ou en acier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52953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1982269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39622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1594162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Tissus spéciaux, velours, dentelles et broderies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18408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1914399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14876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1752097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Articles divers en caoutchouc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21378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1756367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19867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1595149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Equipements électriques divers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9020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1720878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9072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1774488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Sacs, malles et ouvrages divers en cuir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13827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1716545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11559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1789079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58083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1515381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52372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1395579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Couvertures, linge  et autres articles textiles confectionnés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22513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1468998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20277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1170905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Livres et imprimés divers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12343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1331130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12513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1322983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Jouets, jeux et articles de divertissement ou de sport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22986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1296059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22235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1259343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Ouvrages divers en verre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71308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1258427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57595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1119771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Tissus et fils de laine, poil ou crin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3929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1082154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4383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1126874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Nontissés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29236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1076469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27192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983296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Perles et bijouteries de fantaisie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967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791053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944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681671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Tissus et fils de lin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3204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708913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3579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753662</v>
      </c>
    </row>
    <row r="193" spans="1:7" ht="16.5" x14ac:dyDescent="0.3">
      <c r="B193" s="5" t="s">
        <v>137</v>
      </c>
      <c r="C193" s="5">
        <f>C161-SUM(C162:C192)</f>
        <v>262653</v>
      </c>
      <c r="D193" s="5">
        <f>D161-SUM(D162:D192)</f>
        <v>21991126</v>
      </c>
      <c r="E193" s="5">
        <f>E161-SUM(E162:E192)</f>
        <v>237301</v>
      </c>
      <c r="F193" s="5">
        <f>F161-SUM(F162:F192)</f>
        <v>17729331</v>
      </c>
    </row>
    <row r="194" spans="1:7" x14ac:dyDescent="0.25">
      <c r="A194" t="s">
        <v>219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2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1760529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1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782934</v>
      </c>
    </row>
    <row r="195" spans="1:7" ht="16.5" x14ac:dyDescent="0.25">
      <c r="B195" s="9" t="s">
        <v>138</v>
      </c>
      <c r="C195" s="20">
        <f>ROUND(VLOOKUP($B195,OUTIL!$FC:$FG,2,FALSE)/1000,0)</f>
        <v>75692213</v>
      </c>
      <c r="D195" s="20">
        <f>ROUND(VLOOKUP($B195,OUTIL!$FC:$FG,3,FALSE)/1000,0)</f>
        <v>752349045</v>
      </c>
      <c r="E195" s="20">
        <f>ROUND(VLOOKUP($B195,OUTIL!$FC:$FG,4,FALSE)/1000,0)</f>
        <v>72034099</v>
      </c>
      <c r="F195" s="20">
        <f>ROUND(VLOOKUP($B195,OUTIL!$FC:$FG,5,FALSE)/1000,0)</f>
        <v>689148744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45" workbookViewId="0">
      <selection activeCell="K57" sqref="K57:L58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216</v>
      </c>
      <c r="L2" s="41" t="s">
        <v>442</v>
      </c>
      <c r="N2" s="41" t="s">
        <v>217</v>
      </c>
      <c r="O2" s="41" t="s">
        <v>443</v>
      </c>
      <c r="Q2" s="41" t="s">
        <v>220</v>
      </c>
      <c r="R2" s="41" t="s">
        <v>444</v>
      </c>
      <c r="T2" s="41" t="s">
        <v>222</v>
      </c>
      <c r="U2" s="41" t="s">
        <v>445</v>
      </c>
      <c r="W2" s="41" t="s">
        <v>224</v>
      </c>
      <c r="X2" s="41" t="s">
        <v>446</v>
      </c>
      <c r="Z2" s="41" t="s">
        <v>450</v>
      </c>
      <c r="AA2" s="41" t="s">
        <v>454</v>
      </c>
      <c r="AC2" s="41" t="s">
        <v>219</v>
      </c>
      <c r="AD2" s="41" t="s">
        <v>447</v>
      </c>
      <c r="AF2" s="41" t="s">
        <v>221</v>
      </c>
      <c r="AG2" s="41" t="s">
        <v>448</v>
      </c>
      <c r="AI2" s="41" t="s">
        <v>223</v>
      </c>
      <c r="AJ2" s="41" t="s">
        <v>449</v>
      </c>
    </row>
    <row r="3" spans="1:36" ht="19.5" thickBot="1" x14ac:dyDescent="0.35">
      <c r="A3" s="2" t="s">
        <v>216</v>
      </c>
      <c r="B3" s="2" t="s">
        <v>216</v>
      </c>
      <c r="E3" s="37" t="s">
        <v>378</v>
      </c>
      <c r="F3" s="37" t="s">
        <v>379</v>
      </c>
      <c r="G3" s="37" t="s">
        <v>380</v>
      </c>
      <c r="H3" s="37" t="s">
        <v>381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290</v>
      </c>
      <c r="U3" s="33" t="s">
        <v>290</v>
      </c>
      <c r="W3" s="33" t="s">
        <v>328</v>
      </c>
      <c r="X3" s="33" t="s">
        <v>328</v>
      </c>
      <c r="Z3" s="33" t="s">
        <v>34</v>
      </c>
      <c r="AA3" s="33" t="s">
        <v>34</v>
      </c>
      <c r="AC3" s="33" t="s">
        <v>219</v>
      </c>
      <c r="AD3" s="33" t="s">
        <v>219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382</v>
      </c>
      <c r="G4" s="38" t="s">
        <v>382</v>
      </c>
      <c r="H4" s="38" t="s">
        <v>382</v>
      </c>
      <c r="K4" s="33" t="s">
        <v>225</v>
      </c>
      <c r="L4" s="33" t="s">
        <v>225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291</v>
      </c>
      <c r="U4" s="33" t="s">
        <v>291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383</v>
      </c>
      <c r="G5" s="39" t="s">
        <v>384</v>
      </c>
      <c r="H5" s="39" t="s">
        <v>405</v>
      </c>
      <c r="K5" s="33" t="s">
        <v>194</v>
      </c>
      <c r="L5" s="33" t="s">
        <v>417</v>
      </c>
      <c r="N5" s="33" t="s">
        <v>84</v>
      </c>
      <c r="O5" s="33" t="s">
        <v>84</v>
      </c>
      <c r="Q5" s="33" t="s">
        <v>279</v>
      </c>
      <c r="R5" s="33" t="s">
        <v>417</v>
      </c>
      <c r="T5" s="33" t="s">
        <v>292</v>
      </c>
      <c r="U5" s="33" t="s">
        <v>292</v>
      </c>
      <c r="W5" s="33" t="s">
        <v>329</v>
      </c>
      <c r="X5" s="33" t="s">
        <v>329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385</v>
      </c>
      <c r="G6" s="39" t="s">
        <v>386</v>
      </c>
      <c r="H6" s="39" t="s">
        <v>406</v>
      </c>
      <c r="K6" s="33" t="s">
        <v>226</v>
      </c>
      <c r="L6" s="33" t="s">
        <v>226</v>
      </c>
      <c r="N6" s="33" t="s">
        <v>162</v>
      </c>
      <c r="O6" s="33" t="s">
        <v>162</v>
      </c>
      <c r="Q6" s="33" t="s">
        <v>280</v>
      </c>
      <c r="R6" s="33" t="s">
        <v>280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387</v>
      </c>
      <c r="G7" s="39" t="s">
        <v>388</v>
      </c>
      <c r="H7" s="39" t="s">
        <v>407</v>
      </c>
      <c r="K7" s="33" t="s">
        <v>30</v>
      </c>
      <c r="L7" s="33" t="s">
        <v>30</v>
      </c>
      <c r="N7" s="33" t="s">
        <v>239</v>
      </c>
      <c r="O7" s="33" t="s">
        <v>239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330</v>
      </c>
      <c r="X7" s="33" t="s">
        <v>330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389</v>
      </c>
      <c r="G8" s="39" t="s">
        <v>390</v>
      </c>
      <c r="H8" s="39" t="s">
        <v>408</v>
      </c>
      <c r="K8" s="33" t="s">
        <v>227</v>
      </c>
      <c r="L8" s="33" t="s">
        <v>227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293</v>
      </c>
      <c r="U8" s="33" t="s">
        <v>293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391</v>
      </c>
      <c r="G9" s="39" t="s">
        <v>392</v>
      </c>
      <c r="H9" s="39" t="s">
        <v>409</v>
      </c>
      <c r="K9" s="33" t="s">
        <v>141</v>
      </c>
      <c r="L9" s="33" t="s">
        <v>141</v>
      </c>
      <c r="N9" s="33" t="s">
        <v>240</v>
      </c>
      <c r="O9" s="33" t="s">
        <v>441</v>
      </c>
      <c r="Q9" s="33" t="s">
        <v>153</v>
      </c>
      <c r="R9" s="33" t="s">
        <v>153</v>
      </c>
      <c r="T9" s="33" t="s">
        <v>294</v>
      </c>
      <c r="U9" s="33" t="s">
        <v>294</v>
      </c>
      <c r="W9" s="33" t="s">
        <v>90</v>
      </c>
      <c r="X9" s="33" t="s">
        <v>90</v>
      </c>
      <c r="Z9" s="33" t="s">
        <v>365</v>
      </c>
      <c r="AA9" s="33" t="s">
        <v>365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393</v>
      </c>
      <c r="G10" s="39" t="s">
        <v>394</v>
      </c>
      <c r="H10" s="39" t="s">
        <v>410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295</v>
      </c>
      <c r="U10" s="33" t="s">
        <v>434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370</v>
      </c>
      <c r="AG10" s="33" t="s">
        <v>370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395</v>
      </c>
      <c r="G11" s="39" t="s">
        <v>396</v>
      </c>
      <c r="H11" s="39" t="s">
        <v>411</v>
      </c>
      <c r="K11" s="33" t="s">
        <v>190</v>
      </c>
      <c r="L11" s="33" t="s">
        <v>190</v>
      </c>
      <c r="N11" s="33" t="s">
        <v>241</v>
      </c>
      <c r="O11" s="33" t="s">
        <v>241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331</v>
      </c>
      <c r="X11" s="33" t="s">
        <v>331</v>
      </c>
      <c r="Z11" s="33" t="s">
        <v>198</v>
      </c>
      <c r="AA11" s="33" t="s">
        <v>198</v>
      </c>
      <c r="AF11" s="33" t="s">
        <v>286</v>
      </c>
      <c r="AG11" s="33" t="s">
        <v>286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397</v>
      </c>
      <c r="G12" s="39" t="s">
        <v>398</v>
      </c>
      <c r="H12" s="39" t="s">
        <v>412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281</v>
      </c>
      <c r="R12" s="33" t="s">
        <v>421</v>
      </c>
      <c r="T12" s="33" t="s">
        <v>296</v>
      </c>
      <c r="U12" s="33" t="s">
        <v>435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399</v>
      </c>
      <c r="G13" s="39" t="s">
        <v>400</v>
      </c>
      <c r="H13" s="39" t="s">
        <v>413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297</v>
      </c>
      <c r="U13" s="33" t="s">
        <v>297</v>
      </c>
      <c r="W13" s="33" t="s">
        <v>332</v>
      </c>
      <c r="X13" s="33" t="s">
        <v>441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401</v>
      </c>
      <c r="G14" s="39" t="s">
        <v>402</v>
      </c>
      <c r="H14" s="39" t="s">
        <v>414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282</v>
      </c>
      <c r="R14" s="33" t="s">
        <v>282</v>
      </c>
      <c r="T14" s="33" t="s">
        <v>298</v>
      </c>
      <c r="U14" s="33" t="s">
        <v>298</v>
      </c>
      <c r="W14" s="33" t="s">
        <v>333</v>
      </c>
      <c r="X14" s="33" t="s">
        <v>434</v>
      </c>
      <c r="AF14" s="33" t="s">
        <v>287</v>
      </c>
      <c r="AG14" s="33" t="s">
        <v>287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403</v>
      </c>
      <c r="G15" s="40" t="s">
        <v>404</v>
      </c>
      <c r="H15" s="40" t="s">
        <v>403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288</v>
      </c>
      <c r="AG15" s="33" t="s">
        <v>288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299</v>
      </c>
      <c r="U16" s="33" t="s">
        <v>299</v>
      </c>
      <c r="W16" s="33" t="s">
        <v>334</v>
      </c>
      <c r="X16" s="33" t="s">
        <v>334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242</v>
      </c>
      <c r="O17" s="33" t="s">
        <v>420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233</v>
      </c>
      <c r="B18" s="5" t="s">
        <v>233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335</v>
      </c>
      <c r="X18" s="33" t="s">
        <v>335</v>
      </c>
      <c r="AF18" s="33" t="s">
        <v>376</v>
      </c>
      <c r="AG18" s="33" t="s">
        <v>376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243</v>
      </c>
      <c r="O19" s="33" t="s">
        <v>421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336</v>
      </c>
      <c r="X19" s="33" t="s">
        <v>435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374</v>
      </c>
      <c r="U20" s="33" t="s">
        <v>374</v>
      </c>
      <c r="W20" s="33" t="s">
        <v>178</v>
      </c>
      <c r="X20" s="33" t="s">
        <v>178</v>
      </c>
      <c r="AF20" s="33" t="s">
        <v>289</v>
      </c>
      <c r="AG20" s="33" t="s">
        <v>289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415</v>
      </c>
      <c r="O21" s="33" t="s">
        <v>415</v>
      </c>
      <c r="Q21" s="33" t="s">
        <v>38</v>
      </c>
      <c r="R21" s="33" t="s">
        <v>38</v>
      </c>
      <c r="T21" s="33" t="s">
        <v>300</v>
      </c>
      <c r="U21" s="33" t="s">
        <v>300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235</v>
      </c>
      <c r="B22" s="5" t="s">
        <v>235</v>
      </c>
      <c r="K22" s="33" t="s">
        <v>228</v>
      </c>
      <c r="L22" s="33" t="s">
        <v>228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367</v>
      </c>
      <c r="U22" s="33" t="s">
        <v>422</v>
      </c>
      <c r="W22" s="33" t="s">
        <v>337</v>
      </c>
      <c r="X22" s="33" t="s">
        <v>337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244</v>
      </c>
      <c r="O24" s="33" t="s">
        <v>244</v>
      </c>
      <c r="Q24" s="33" t="s">
        <v>283</v>
      </c>
      <c r="R24" s="33" t="s">
        <v>283</v>
      </c>
      <c r="T24" s="33" t="s">
        <v>131</v>
      </c>
      <c r="U24" s="33" t="s">
        <v>131</v>
      </c>
      <c r="W24" s="33" t="s">
        <v>338</v>
      </c>
      <c r="X24" s="33" t="s">
        <v>338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245</v>
      </c>
      <c r="O25" s="33" t="s">
        <v>422</v>
      </c>
      <c r="Q25" s="33" t="s">
        <v>44</v>
      </c>
      <c r="R25" s="33" t="s">
        <v>44</v>
      </c>
      <c r="T25" s="33" t="s">
        <v>301</v>
      </c>
      <c r="U25" s="33" t="s">
        <v>301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366</v>
      </c>
      <c r="R26" s="33" t="s">
        <v>418</v>
      </c>
      <c r="T26" s="33" t="s">
        <v>302</v>
      </c>
      <c r="U26" s="33" t="s">
        <v>436</v>
      </c>
      <c r="W26" s="33" t="s">
        <v>339</v>
      </c>
      <c r="X26" s="33" t="s">
        <v>339</v>
      </c>
    </row>
    <row r="27" spans="1:33" ht="16.5" x14ac:dyDescent="0.3">
      <c r="A27" s="5" t="s">
        <v>27</v>
      </c>
      <c r="B27" s="5" t="s">
        <v>27</v>
      </c>
      <c r="K27" s="33" t="s">
        <v>229</v>
      </c>
      <c r="L27" s="33" t="s">
        <v>229</v>
      </c>
      <c r="N27" s="33" t="s">
        <v>165</v>
      </c>
      <c r="O27" s="33" t="s">
        <v>165</v>
      </c>
      <c r="Q27" s="33" t="s">
        <v>284</v>
      </c>
      <c r="R27" s="33" t="s">
        <v>284</v>
      </c>
      <c r="T27" s="33" t="s">
        <v>303</v>
      </c>
      <c r="U27" s="33" t="s">
        <v>423</v>
      </c>
      <c r="W27" s="33" t="s">
        <v>340</v>
      </c>
      <c r="X27" s="33" t="s">
        <v>340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373</v>
      </c>
      <c r="U28" s="33" t="s">
        <v>424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304</v>
      </c>
      <c r="U29" s="33" t="s">
        <v>304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364</v>
      </c>
      <c r="O30" s="33" t="s">
        <v>423</v>
      </c>
      <c r="Q30" s="33" t="s">
        <v>42</v>
      </c>
      <c r="R30" s="33" t="s">
        <v>42</v>
      </c>
      <c r="T30" s="33" t="s">
        <v>305</v>
      </c>
      <c r="U30" s="33" t="s">
        <v>305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230</v>
      </c>
      <c r="L31" s="33" t="s">
        <v>230</v>
      </c>
      <c r="N31" s="33" t="s">
        <v>360</v>
      </c>
      <c r="O31" s="33" t="s">
        <v>360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341</v>
      </c>
      <c r="X31" s="33" t="s">
        <v>436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246</v>
      </c>
      <c r="O32" s="33" t="s">
        <v>424</v>
      </c>
      <c r="Q32" s="33" t="s">
        <v>285</v>
      </c>
      <c r="R32" s="33" t="s">
        <v>285</v>
      </c>
      <c r="T32" s="33" t="s">
        <v>306</v>
      </c>
      <c r="U32" s="33" t="s">
        <v>306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247</v>
      </c>
      <c r="O33" s="33" t="s">
        <v>247</v>
      </c>
      <c r="T33" s="33" t="s">
        <v>133</v>
      </c>
      <c r="U33" s="33" t="s">
        <v>133</v>
      </c>
      <c r="W33" s="33" t="s">
        <v>342</v>
      </c>
      <c r="X33" s="33" t="s">
        <v>342</v>
      </c>
    </row>
    <row r="34" spans="1:24" ht="15.75" x14ac:dyDescent="0.25">
      <c r="A34" s="2" t="s">
        <v>218</v>
      </c>
      <c r="B34" s="2" t="s">
        <v>218</v>
      </c>
      <c r="K34" s="33" t="s">
        <v>231</v>
      </c>
      <c r="L34" s="33" t="s">
        <v>418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368</v>
      </c>
      <c r="X34" s="33" t="s">
        <v>368</v>
      </c>
    </row>
    <row r="35" spans="1:24" ht="16.5" x14ac:dyDescent="0.3">
      <c r="A35" s="5" t="s">
        <v>31</v>
      </c>
      <c r="B35" s="5" t="s">
        <v>31</v>
      </c>
      <c r="K35" s="33" t="s">
        <v>232</v>
      </c>
      <c r="L35" s="33" t="s">
        <v>232</v>
      </c>
      <c r="N35" s="33" t="s">
        <v>166</v>
      </c>
      <c r="O35" s="33" t="s">
        <v>166</v>
      </c>
      <c r="T35" s="33" t="s">
        <v>307</v>
      </c>
      <c r="U35" s="33" t="s">
        <v>307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308</v>
      </c>
      <c r="U36" s="33" t="s">
        <v>437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248</v>
      </c>
      <c r="O37" s="33" t="s">
        <v>248</v>
      </c>
      <c r="T37" s="33" t="s">
        <v>309</v>
      </c>
      <c r="U37" s="33" t="s">
        <v>309</v>
      </c>
      <c r="W37" s="33" t="s">
        <v>103</v>
      </c>
      <c r="X37" s="33" t="s">
        <v>103</v>
      </c>
    </row>
    <row r="38" spans="1:24" ht="15.75" x14ac:dyDescent="0.25">
      <c r="A38" s="2" t="s">
        <v>220</v>
      </c>
      <c r="B38" s="2" t="s">
        <v>220</v>
      </c>
      <c r="K38" s="33" t="s">
        <v>233</v>
      </c>
      <c r="L38" s="33" t="s">
        <v>233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343</v>
      </c>
      <c r="X38" s="33" t="s">
        <v>343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249</v>
      </c>
      <c r="O39" s="33" t="s">
        <v>249</v>
      </c>
      <c r="T39" s="33" t="s">
        <v>310</v>
      </c>
      <c r="U39" s="33" t="s">
        <v>310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250</v>
      </c>
      <c r="O40" s="33" t="s">
        <v>250</v>
      </c>
      <c r="T40" s="33" t="s">
        <v>311</v>
      </c>
      <c r="U40" s="33" t="s">
        <v>438</v>
      </c>
      <c r="W40" s="33" t="s">
        <v>344</v>
      </c>
      <c r="X40" s="33" t="s">
        <v>425</v>
      </c>
    </row>
    <row r="41" spans="1:24" ht="16.5" x14ac:dyDescent="0.3">
      <c r="A41" s="5" t="s">
        <v>39</v>
      </c>
      <c r="B41" s="5" t="s">
        <v>39</v>
      </c>
      <c r="K41" s="33" t="s">
        <v>234</v>
      </c>
      <c r="L41" s="33" t="s">
        <v>234</v>
      </c>
      <c r="N41" s="33" t="s">
        <v>81</v>
      </c>
      <c r="O41" s="33" t="s">
        <v>81</v>
      </c>
      <c r="T41" s="33" t="s">
        <v>312</v>
      </c>
      <c r="U41" s="33" t="s">
        <v>439</v>
      </c>
      <c r="W41" s="33" t="s">
        <v>345</v>
      </c>
      <c r="X41" s="33" t="s">
        <v>345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251</v>
      </c>
      <c r="O42" s="33" t="s">
        <v>425</v>
      </c>
      <c r="T42" s="33" t="s">
        <v>313</v>
      </c>
      <c r="U42" s="33" t="s">
        <v>426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235</v>
      </c>
      <c r="L43" s="33" t="s">
        <v>419</v>
      </c>
      <c r="N43" s="33" t="s">
        <v>252</v>
      </c>
      <c r="O43" s="33" t="s">
        <v>252</v>
      </c>
      <c r="T43" s="33" t="s">
        <v>314</v>
      </c>
      <c r="U43" s="33" t="s">
        <v>440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236</v>
      </c>
      <c r="L46" s="33" t="s">
        <v>236</v>
      </c>
      <c r="N46" s="33" t="s">
        <v>253</v>
      </c>
      <c r="O46" s="33" t="s">
        <v>253</v>
      </c>
      <c r="T46" s="33" t="s">
        <v>315</v>
      </c>
      <c r="U46" s="33" t="s">
        <v>315</v>
      </c>
      <c r="W46" s="33" t="s">
        <v>346</v>
      </c>
      <c r="X46" s="33" t="s">
        <v>346</v>
      </c>
    </row>
    <row r="47" spans="1:24" ht="16.5" x14ac:dyDescent="0.3">
      <c r="A47" s="5" t="s">
        <v>279</v>
      </c>
      <c r="B47" s="5" t="s">
        <v>279</v>
      </c>
      <c r="K47" s="33" t="s">
        <v>147</v>
      </c>
      <c r="L47" s="33" t="s">
        <v>147</v>
      </c>
      <c r="N47" s="33" t="s">
        <v>254</v>
      </c>
      <c r="O47" s="33" t="s">
        <v>254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255</v>
      </c>
      <c r="O48" s="33" t="s">
        <v>255</v>
      </c>
      <c r="T48" s="33" t="s">
        <v>316</v>
      </c>
      <c r="U48" s="33" t="s">
        <v>316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237</v>
      </c>
      <c r="L49" s="33" t="s">
        <v>237</v>
      </c>
      <c r="N49" s="33" t="s">
        <v>256</v>
      </c>
      <c r="O49" s="33" t="s">
        <v>256</v>
      </c>
      <c r="T49" s="33" t="s">
        <v>116</v>
      </c>
      <c r="U49" s="33" t="s">
        <v>116</v>
      </c>
      <c r="W49" s="33" t="s">
        <v>347</v>
      </c>
      <c r="X49" s="33" t="s">
        <v>347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257</v>
      </c>
      <c r="O50" s="33" t="s">
        <v>426</v>
      </c>
      <c r="T50" s="33" t="s">
        <v>317</v>
      </c>
      <c r="U50" s="33" t="s">
        <v>317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12</v>
      </c>
      <c r="L51" s="33" t="s">
        <v>12</v>
      </c>
      <c r="N51" s="33" t="s">
        <v>75</v>
      </c>
      <c r="O51" s="33" t="s">
        <v>75</v>
      </c>
      <c r="T51" s="33" t="s">
        <v>318</v>
      </c>
      <c r="U51" s="33" t="s">
        <v>427</v>
      </c>
      <c r="W51" s="33" t="s">
        <v>184</v>
      </c>
      <c r="X51" s="33" t="s">
        <v>184</v>
      </c>
    </row>
    <row r="52" spans="1:24" ht="16.5" x14ac:dyDescent="0.3">
      <c r="A52" s="5" t="s">
        <v>285</v>
      </c>
      <c r="B52" s="5" t="s">
        <v>285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416</v>
      </c>
      <c r="X52" s="33" t="s">
        <v>416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319</v>
      </c>
      <c r="U53" s="33" t="s">
        <v>319</v>
      </c>
      <c r="W53" s="33" t="s">
        <v>348</v>
      </c>
      <c r="X53" s="33" t="s">
        <v>348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363</v>
      </c>
      <c r="O54" s="33" t="s">
        <v>363</v>
      </c>
      <c r="T54" s="33" t="s">
        <v>320</v>
      </c>
      <c r="U54" s="33" t="s">
        <v>428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258</v>
      </c>
      <c r="O55" s="33" t="s">
        <v>427</v>
      </c>
      <c r="T55" s="33" t="s">
        <v>123</v>
      </c>
      <c r="U55" s="33" t="s">
        <v>123</v>
      </c>
      <c r="W55" s="33" t="s">
        <v>349</v>
      </c>
      <c r="X55" s="33" t="s">
        <v>437</v>
      </c>
    </row>
    <row r="56" spans="1:24" ht="15.75" x14ac:dyDescent="0.25">
      <c r="A56" s="2" t="s">
        <v>221</v>
      </c>
      <c r="B56" s="2" t="s">
        <v>221</v>
      </c>
      <c r="K56" s="33" t="s">
        <v>238</v>
      </c>
      <c r="L56" s="33" t="s">
        <v>238</v>
      </c>
      <c r="N56" s="33" t="s">
        <v>259</v>
      </c>
      <c r="O56" s="33" t="s">
        <v>428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461</v>
      </c>
      <c r="L57" s="33" t="s">
        <v>461</v>
      </c>
      <c r="N57" s="33" t="s">
        <v>361</v>
      </c>
      <c r="O57" s="33" t="s">
        <v>361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K58" s="33"/>
      <c r="L58" s="33"/>
      <c r="N58" s="33" t="s">
        <v>260</v>
      </c>
      <c r="O58" s="33" t="s">
        <v>260</v>
      </c>
      <c r="T58" s="33" t="s">
        <v>321</v>
      </c>
      <c r="U58" s="33" t="s">
        <v>429</v>
      </c>
      <c r="W58" s="33" t="s">
        <v>350</v>
      </c>
      <c r="X58" s="33" t="s">
        <v>350</v>
      </c>
    </row>
    <row r="59" spans="1:24" ht="16.5" x14ac:dyDescent="0.3">
      <c r="A59" s="5" t="s">
        <v>51</v>
      </c>
      <c r="B59" s="5" t="s">
        <v>51</v>
      </c>
      <c r="N59" s="33" t="s">
        <v>362</v>
      </c>
      <c r="O59" s="33" t="s">
        <v>419</v>
      </c>
      <c r="T59" s="33" t="s">
        <v>132</v>
      </c>
      <c r="U59" s="33" t="s">
        <v>132</v>
      </c>
      <c r="W59" s="33" t="s">
        <v>351</v>
      </c>
      <c r="X59" s="33" t="s">
        <v>438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322</v>
      </c>
      <c r="U60" s="33" t="s">
        <v>430</v>
      </c>
      <c r="W60" s="33" t="s">
        <v>352</v>
      </c>
      <c r="X60" s="33" t="s">
        <v>439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323</v>
      </c>
      <c r="U61" s="33" t="s">
        <v>431</v>
      </c>
      <c r="W61" s="33" t="s">
        <v>353</v>
      </c>
      <c r="X61" s="33" t="s">
        <v>440</v>
      </c>
    </row>
    <row r="62" spans="1:24" ht="16.5" x14ac:dyDescent="0.3">
      <c r="A62" s="5" t="s">
        <v>56</v>
      </c>
      <c r="B62" s="5" t="s">
        <v>56</v>
      </c>
      <c r="N62" s="33" t="s">
        <v>261</v>
      </c>
      <c r="O62" s="33" t="s">
        <v>261</v>
      </c>
      <c r="T62" s="33" t="s">
        <v>324</v>
      </c>
      <c r="U62" s="33" t="s">
        <v>324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262</v>
      </c>
      <c r="O63" s="33" t="s">
        <v>262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263</v>
      </c>
      <c r="O65" s="33" t="s">
        <v>263</v>
      </c>
      <c r="T65" s="33" t="s">
        <v>325</v>
      </c>
      <c r="U65" s="33" t="s">
        <v>432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326</v>
      </c>
      <c r="U66" s="33" t="s">
        <v>326</v>
      </c>
      <c r="W66" s="33" t="s">
        <v>101</v>
      </c>
      <c r="X66" s="33" t="s">
        <v>101</v>
      </c>
    </row>
    <row r="67" spans="1:24" ht="16.5" x14ac:dyDescent="0.3">
      <c r="A67" s="5" t="s">
        <v>289</v>
      </c>
      <c r="B67" s="5" t="s">
        <v>289</v>
      </c>
      <c r="N67" s="33" t="s">
        <v>82</v>
      </c>
      <c r="O67" s="33" t="s">
        <v>82</v>
      </c>
      <c r="T67" s="33" t="s">
        <v>327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264</v>
      </c>
      <c r="O68" s="33" t="s">
        <v>429</v>
      </c>
      <c r="T68" s="33" t="s">
        <v>130</v>
      </c>
      <c r="U68" s="33" t="s">
        <v>130</v>
      </c>
      <c r="W68" s="33" t="s">
        <v>369</v>
      </c>
      <c r="X68" s="33" t="s">
        <v>369</v>
      </c>
    </row>
    <row r="69" spans="1:24" ht="15.75" x14ac:dyDescent="0.25">
      <c r="A69" s="2" t="s">
        <v>217</v>
      </c>
      <c r="B69" s="2" t="s">
        <v>217</v>
      </c>
      <c r="N69" s="33" t="s">
        <v>265</v>
      </c>
      <c r="O69" s="33" t="s">
        <v>430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266</v>
      </c>
      <c r="O70" s="33" t="s">
        <v>266</v>
      </c>
      <c r="T70" s="33" t="s">
        <v>115</v>
      </c>
      <c r="U70" s="33" t="s">
        <v>115</v>
      </c>
      <c r="W70" s="33" t="s">
        <v>354</v>
      </c>
      <c r="X70" s="33" t="s">
        <v>354</v>
      </c>
    </row>
    <row r="71" spans="1:24" ht="16.5" x14ac:dyDescent="0.3">
      <c r="A71" s="5" t="s">
        <v>62</v>
      </c>
      <c r="B71" s="5" t="s">
        <v>62</v>
      </c>
      <c r="N71" s="33" t="s">
        <v>267</v>
      </c>
      <c r="O71" s="33" t="s">
        <v>267</v>
      </c>
      <c r="T71" s="33" t="s">
        <v>114</v>
      </c>
      <c r="U71" s="33" t="s">
        <v>114</v>
      </c>
      <c r="W71" s="33" t="s">
        <v>355</v>
      </c>
      <c r="X71" s="33" t="s">
        <v>429</v>
      </c>
    </row>
    <row r="72" spans="1:24" ht="16.5" x14ac:dyDescent="0.3">
      <c r="A72" s="5" t="s">
        <v>242</v>
      </c>
      <c r="B72" s="5" t="s">
        <v>242</v>
      </c>
      <c r="N72" s="33" t="s">
        <v>268</v>
      </c>
      <c r="O72" s="33" t="s">
        <v>431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251</v>
      </c>
      <c r="B74" s="5" t="s">
        <v>251</v>
      </c>
      <c r="N74" s="33" t="s">
        <v>269</v>
      </c>
      <c r="O74" s="33" t="s">
        <v>269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270</v>
      </c>
      <c r="O75" s="33" t="s">
        <v>270</v>
      </c>
      <c r="W75" s="33" t="s">
        <v>356</v>
      </c>
      <c r="X75" s="33" t="s">
        <v>356</v>
      </c>
    </row>
    <row r="76" spans="1:24" ht="16.5" x14ac:dyDescent="0.3">
      <c r="A76" s="5" t="s">
        <v>71</v>
      </c>
      <c r="B76" s="5" t="s">
        <v>71</v>
      </c>
      <c r="N76" s="33" t="s">
        <v>271</v>
      </c>
      <c r="O76" s="33" t="s">
        <v>271</v>
      </c>
      <c r="W76" s="33" t="s">
        <v>357</v>
      </c>
      <c r="X76" s="33" t="s">
        <v>357</v>
      </c>
    </row>
    <row r="77" spans="1:24" ht="16.5" x14ac:dyDescent="0.3">
      <c r="A77" s="5" t="s">
        <v>69</v>
      </c>
      <c r="B77" s="5" t="s">
        <v>69</v>
      </c>
      <c r="N77" s="33" t="s">
        <v>272</v>
      </c>
      <c r="O77" s="33" t="s">
        <v>432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273</v>
      </c>
      <c r="O79" s="33" t="s">
        <v>273</v>
      </c>
      <c r="W79" s="33" t="s">
        <v>358</v>
      </c>
      <c r="X79" s="33" t="s">
        <v>433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274</v>
      </c>
      <c r="O81" s="33" t="s">
        <v>274</v>
      </c>
    </row>
    <row r="82" spans="1:15" ht="16.5" x14ac:dyDescent="0.3">
      <c r="A82" s="5" t="s">
        <v>79</v>
      </c>
      <c r="B82" s="5" t="s">
        <v>79</v>
      </c>
      <c r="N82" s="33" t="s">
        <v>275</v>
      </c>
      <c r="O82" s="33" t="s">
        <v>275</v>
      </c>
    </row>
    <row r="83" spans="1:15" ht="16.5" x14ac:dyDescent="0.3">
      <c r="A83" s="5" t="s">
        <v>277</v>
      </c>
      <c r="B83" s="5" t="s">
        <v>277</v>
      </c>
      <c r="N83" s="33" t="s">
        <v>276</v>
      </c>
      <c r="O83" s="33" t="s">
        <v>276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277</v>
      </c>
      <c r="O86" s="33" t="s">
        <v>433</v>
      </c>
    </row>
    <row r="87" spans="1:15" ht="16.5" x14ac:dyDescent="0.3">
      <c r="A87" s="5" t="s">
        <v>77</v>
      </c>
      <c r="B87" s="5" t="s">
        <v>77</v>
      </c>
      <c r="N87" s="33" t="s">
        <v>278</v>
      </c>
      <c r="O87" s="33" t="s">
        <v>278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268</v>
      </c>
      <c r="B97" s="5" t="s">
        <v>268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223</v>
      </c>
      <c r="B100" s="2" t="s">
        <v>223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224</v>
      </c>
      <c r="B103" s="2" t="s">
        <v>224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349</v>
      </c>
      <c r="B109" s="5" t="s">
        <v>349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333</v>
      </c>
      <c r="B121" s="5" t="s">
        <v>333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338</v>
      </c>
      <c r="B133" s="5" t="s">
        <v>338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222</v>
      </c>
      <c r="B135" s="2" t="s">
        <v>222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322</v>
      </c>
      <c r="B140" s="5" t="s">
        <v>322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314</v>
      </c>
      <c r="B145" s="5" t="s">
        <v>314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295</v>
      </c>
      <c r="B147" s="5" t="s">
        <v>295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321</v>
      </c>
      <c r="B150" s="5" t="s">
        <v>321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312</v>
      </c>
      <c r="B158" s="5" t="s">
        <v>312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313</v>
      </c>
      <c r="B162" s="5" t="s">
        <v>313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323</v>
      </c>
      <c r="B164" s="5" t="s">
        <v>323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219</v>
      </c>
      <c r="B166" s="2" t="s">
        <v>219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2025-12-23T13:53:14Z</dcterms:modified>
</cp:coreProperties>
</file>