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licers/slicer2.xml" ContentType="application/vnd.ms-excel.slicer+xml"/>
  <Override PartName="/xl/drawings/drawing5.xml" ContentType="application/vnd.openxmlformats-officedocument.drawing+xml"/>
  <Override PartName="/xl/slicers/slicer3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ctxshare\service etudes\IMEE\1 Janvier 2025 - Copie\"/>
    </mc:Choice>
  </mc:AlternateContent>
  <xr:revisionPtr revIDLastSave="0" documentId="8_{3BE0EE35-7259-430E-8AD4-9BDCB9DD1A5A}" xr6:coauthVersionLast="36" xr6:coauthVersionMax="36" xr10:uidLastSave="{00000000-0000-0000-0000-000000000000}"/>
  <bookViews>
    <workbookView xWindow="0" yWindow="0" windowWidth="28800" windowHeight="12330" firstSheet="1" activeTab="2" xr2:uid="{00000000-000D-0000-FFFF-FFFF00000000}"/>
  </bookViews>
  <sheets>
    <sheet name="OUTIL" sheetId="4" state="hidden" r:id="rId1"/>
    <sheet name="Exportations " sheetId="1" r:id="rId2"/>
    <sheet name="Importations" sheetId="3" r:id="rId3"/>
    <sheet name="Exportations  (adap)" sheetId="5" state="hidden" r:id="rId4"/>
    <sheet name="Importations (adap)" sheetId="6" state="hidden" r:id="rId5"/>
    <sheet name="REF" sheetId="7" state="hidden" r:id="rId6"/>
  </sheets>
  <definedNames>
    <definedName name="_xlnm._FilterDatabase" localSheetId="1" hidden="1">'Exportations '!$A$5:$E$173</definedName>
    <definedName name="_xlnm._FilterDatabase" localSheetId="3" hidden="1">'Exportations  (adap)'!$B$6:$F$174</definedName>
    <definedName name="Segment_Annee">#N/A</definedName>
    <definedName name="Segment_Enregistrement_Mois">#N/A</definedName>
  </definedNames>
  <calcPr calcId="191029"/>
  <pivotCaches>
    <pivotCache cacheId="279" r:id="rId7"/>
    <pivotCache cacheId="282" r:id="rId8"/>
    <pivotCache cacheId="285" r:id="rId9"/>
    <pivotCache cacheId="288" r:id="rId10"/>
    <pivotCache cacheId="291" r:id="rId11"/>
    <pivotCache cacheId="294" r:id="rId12"/>
    <pivotCache cacheId="297" r:id="rId13"/>
    <pivotCache cacheId="300" r:id="rId14"/>
    <pivotCache cacheId="303" r:id="rId15"/>
    <pivotCache cacheId="306" r:id="rId16"/>
    <pivotCache cacheId="309" r:id="rId17"/>
    <pivotCache cacheId="312" r:id="rId18"/>
    <pivotCache cacheId="315" r:id="rId19"/>
    <pivotCache cacheId="318" r:id="rId20"/>
    <pivotCache cacheId="321" r:id="rId21"/>
    <pivotCache cacheId="324" r:id="rId22"/>
    <pivotCache cacheId="327" r:id="rId23"/>
    <pivotCache cacheId="330" r:id="rId24"/>
    <pivotCache cacheId="333" r:id="rId25"/>
    <pivotCache cacheId="336" r:id="rId26"/>
    <pivotCache cacheId="339" r:id="rId27"/>
  </pivotCaches>
  <extLst>
    <ext xmlns:x14="http://schemas.microsoft.com/office/spreadsheetml/2009/9/main" uri="{876F7934-8845-4945-9796-88D515C7AA90}">
      <x14:pivotCaches>
        <pivotCache cacheId="21" r:id="rId28"/>
      </x14:pivotCaches>
    </ext>
    <ext xmlns:x14="http://schemas.microsoft.com/office/spreadsheetml/2009/9/main" uri="{BBE1A952-AA13-448e-AADC-164F8A28A991}">
      <x14:slicerCaches>
        <x14:slicerCache r:id="rId29"/>
        <x14:slicerCache r:id="rId3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6" l="1"/>
  <c r="E47" i="6"/>
  <c r="D47" i="6"/>
  <c r="C47" i="6"/>
  <c r="B47" i="6"/>
  <c r="F46" i="6"/>
  <c r="E46" i="6"/>
  <c r="D46" i="6"/>
  <c r="C46" i="6"/>
  <c r="B46" i="6"/>
  <c r="F45" i="6"/>
  <c r="E45" i="6"/>
  <c r="D45" i="6"/>
  <c r="C45" i="6"/>
  <c r="B45" i="6"/>
  <c r="F44" i="6"/>
  <c r="F48" i="6" s="1"/>
  <c r="E44" i="6"/>
  <c r="D44" i="6"/>
  <c r="C44" i="6"/>
  <c r="B44" i="6"/>
  <c r="F43" i="6"/>
  <c r="E43" i="6"/>
  <c r="D43" i="6"/>
  <c r="C43" i="6"/>
  <c r="B43" i="6"/>
  <c r="F42" i="6"/>
  <c r="E42" i="6"/>
  <c r="D42" i="6"/>
  <c r="D48" i="6" s="1"/>
  <c r="C42" i="6"/>
  <c r="B42" i="6"/>
  <c r="F41" i="6"/>
  <c r="E41" i="6"/>
  <c r="D41" i="6"/>
  <c r="C41" i="6"/>
  <c r="B41" i="6"/>
  <c r="B42" i="5"/>
  <c r="B41" i="5"/>
  <c r="F42" i="5"/>
  <c r="E42" i="5"/>
  <c r="D42" i="5"/>
  <c r="C42" i="5"/>
  <c r="F41" i="5"/>
  <c r="E41" i="5"/>
  <c r="D41" i="5"/>
  <c r="C41" i="5"/>
  <c r="F40" i="5"/>
  <c r="E40" i="5"/>
  <c r="D40" i="5"/>
  <c r="C40" i="5"/>
  <c r="B40" i="5"/>
  <c r="C1" i="4"/>
  <c r="A1" i="4"/>
  <c r="DU39" i="4" l="1"/>
  <c r="CW36" i="4"/>
  <c r="CW11" i="4"/>
  <c r="CW10" i="4"/>
  <c r="CW12" i="4"/>
  <c r="EC10" i="4"/>
  <c r="EK10" i="4"/>
  <c r="K10" i="4"/>
  <c r="F173" i="5" l="1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AS9" i="4" l="1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C75" i="5" l="1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EU92" i="4"/>
  <c r="EU93" i="4"/>
  <c r="EU96" i="4"/>
  <c r="EU97" i="4"/>
  <c r="EU100" i="4"/>
  <c r="FA87" i="4"/>
  <c r="FA88" i="4"/>
  <c r="EU88" i="4" s="1"/>
  <c r="FA89" i="4"/>
  <c r="EU89" i="4" s="1"/>
  <c r="FA90" i="4"/>
  <c r="EU90" i="4" s="1"/>
  <c r="FA91" i="4"/>
  <c r="EU91" i="4" s="1"/>
  <c r="FA92" i="4"/>
  <c r="FA93" i="4"/>
  <c r="FA94" i="4"/>
  <c r="EU94" i="4" s="1"/>
  <c r="FA95" i="4"/>
  <c r="EU95" i="4" s="1"/>
  <c r="FA96" i="4"/>
  <c r="FA97" i="4"/>
  <c r="FA98" i="4"/>
  <c r="EU98" i="4" s="1"/>
  <c r="FA99" i="4"/>
  <c r="EU99" i="4" s="1"/>
  <c r="FA100" i="4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14" i="4"/>
  <c r="EM18" i="4"/>
  <c r="EM19" i="4"/>
  <c r="EM22" i="4"/>
  <c r="EM26" i="4"/>
  <c r="EM27" i="4"/>
  <c r="EM30" i="4"/>
  <c r="EM34" i="4"/>
  <c r="EM35" i="4"/>
  <c r="EM38" i="4"/>
  <c r="EM42" i="4"/>
  <c r="EM43" i="4"/>
  <c r="EM46" i="4"/>
  <c r="EM50" i="4"/>
  <c r="EM51" i="4"/>
  <c r="EM54" i="4"/>
  <c r="EM58" i="4"/>
  <c r="EM59" i="4"/>
  <c r="EM62" i="4"/>
  <c r="EM66" i="4"/>
  <c r="EM67" i="4"/>
  <c r="EM70" i="4"/>
  <c r="EM74" i="4"/>
  <c r="EM75" i="4"/>
  <c r="EM78" i="4"/>
  <c r="EM82" i="4"/>
  <c r="EM83" i="4"/>
  <c r="EM86" i="4"/>
  <c r="EM90" i="4"/>
  <c r="EM91" i="4"/>
  <c r="EM94" i="4"/>
  <c r="EM98" i="4"/>
  <c r="EM99" i="4"/>
  <c r="ES10" i="4"/>
  <c r="ES11" i="4"/>
  <c r="ES12" i="4"/>
  <c r="EM12" i="4" s="1"/>
  <c r="ES13" i="4"/>
  <c r="EM13" i="4" s="1"/>
  <c r="ES14" i="4"/>
  <c r="ES15" i="4"/>
  <c r="EM15" i="4" s="1"/>
  <c r="ES16" i="4"/>
  <c r="EM16" i="4" s="1"/>
  <c r="ES17" i="4"/>
  <c r="EM17" i="4" s="1"/>
  <c r="ES18" i="4"/>
  <c r="ES19" i="4"/>
  <c r="ES20" i="4"/>
  <c r="EM20" i="4" s="1"/>
  <c r="ES21" i="4"/>
  <c r="EM21" i="4" s="1"/>
  <c r="ES22" i="4"/>
  <c r="ES23" i="4"/>
  <c r="EM23" i="4" s="1"/>
  <c r="ES24" i="4"/>
  <c r="EM24" i="4" s="1"/>
  <c r="ES25" i="4"/>
  <c r="EM25" i="4" s="1"/>
  <c r="ES26" i="4"/>
  <c r="ES27" i="4"/>
  <c r="ES28" i="4"/>
  <c r="EM28" i="4" s="1"/>
  <c r="ES29" i="4"/>
  <c r="EM29" i="4" s="1"/>
  <c r="ES30" i="4"/>
  <c r="ES31" i="4"/>
  <c r="EM31" i="4" s="1"/>
  <c r="ES32" i="4"/>
  <c r="EM32" i="4" s="1"/>
  <c r="ES33" i="4"/>
  <c r="EM33" i="4" s="1"/>
  <c r="ES34" i="4"/>
  <c r="ES35" i="4"/>
  <c r="ES36" i="4"/>
  <c r="EM36" i="4" s="1"/>
  <c r="ES37" i="4"/>
  <c r="EM37" i="4" s="1"/>
  <c r="ES38" i="4"/>
  <c r="ES39" i="4"/>
  <c r="EM39" i="4" s="1"/>
  <c r="ES40" i="4"/>
  <c r="EM40" i="4" s="1"/>
  <c r="ES41" i="4"/>
  <c r="EM41" i="4" s="1"/>
  <c r="ES42" i="4"/>
  <c r="ES43" i="4"/>
  <c r="ES44" i="4"/>
  <c r="EM44" i="4" s="1"/>
  <c r="ES45" i="4"/>
  <c r="EM45" i="4" s="1"/>
  <c r="ES46" i="4"/>
  <c r="ES47" i="4"/>
  <c r="EM47" i="4" s="1"/>
  <c r="ES48" i="4"/>
  <c r="EM48" i="4" s="1"/>
  <c r="ES49" i="4"/>
  <c r="EM49" i="4" s="1"/>
  <c r="ES50" i="4"/>
  <c r="ES51" i="4"/>
  <c r="ES52" i="4"/>
  <c r="EM52" i="4" s="1"/>
  <c r="ES53" i="4"/>
  <c r="EM53" i="4" s="1"/>
  <c r="ES54" i="4"/>
  <c r="ES55" i="4"/>
  <c r="EM55" i="4" s="1"/>
  <c r="ES56" i="4"/>
  <c r="EM56" i="4" s="1"/>
  <c r="ES57" i="4"/>
  <c r="EM57" i="4" s="1"/>
  <c r="ES58" i="4"/>
  <c r="ES59" i="4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S71" i="4"/>
  <c r="EM71" i="4" s="1"/>
  <c r="ES72" i="4"/>
  <c r="EM72" i="4" s="1"/>
  <c r="ES73" i="4"/>
  <c r="EM73" i="4" s="1"/>
  <c r="ES74" i="4"/>
  <c r="ES75" i="4"/>
  <c r="ES76" i="4"/>
  <c r="EM76" i="4" s="1"/>
  <c r="ES77" i="4"/>
  <c r="EM77" i="4" s="1"/>
  <c r="ES78" i="4"/>
  <c r="ES79" i="4"/>
  <c r="EM79" i="4" s="1"/>
  <c r="ES80" i="4"/>
  <c r="EM80" i="4" s="1"/>
  <c r="ES81" i="4"/>
  <c r="EM81" i="4" s="1"/>
  <c r="ES82" i="4"/>
  <c r="ES83" i="4"/>
  <c r="ES84" i="4"/>
  <c r="EM84" i="4" s="1"/>
  <c r="ES85" i="4"/>
  <c r="EM85" i="4" s="1"/>
  <c r="ES86" i="4"/>
  <c r="ES87" i="4"/>
  <c r="EM87" i="4" s="1"/>
  <c r="ES88" i="4"/>
  <c r="EM88" i="4" s="1"/>
  <c r="ES89" i="4"/>
  <c r="EM89" i="4" s="1"/>
  <c r="ES90" i="4"/>
  <c r="ES91" i="4"/>
  <c r="ES92" i="4"/>
  <c r="EM92" i="4" s="1"/>
  <c r="ES93" i="4"/>
  <c r="EM93" i="4" s="1"/>
  <c r="ES94" i="4"/>
  <c r="ES95" i="4"/>
  <c r="EM95" i="4" s="1"/>
  <c r="ES96" i="4"/>
  <c r="EM96" i="4" s="1"/>
  <c r="ES97" i="4"/>
  <c r="EM97" i="4" s="1"/>
  <c r="ES98" i="4"/>
  <c r="ES99" i="4"/>
  <c r="ES100" i="4"/>
  <c r="EM100" i="4" s="1"/>
  <c r="EE82" i="4"/>
  <c r="EE90" i="4"/>
  <c r="EE98" i="4"/>
  <c r="EK77" i="4"/>
  <c r="EK78" i="4"/>
  <c r="EK79" i="4"/>
  <c r="EE79" i="4" s="1"/>
  <c r="EK80" i="4"/>
  <c r="EE80" i="4" s="1"/>
  <c r="EK81" i="4"/>
  <c r="EE81" i="4" s="1"/>
  <c r="EK82" i="4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29" i="4"/>
  <c r="DW33" i="4"/>
  <c r="DW37" i="4"/>
  <c r="DW38" i="4"/>
  <c r="DW41" i="4"/>
  <c r="DW43" i="4"/>
  <c r="DW45" i="4"/>
  <c r="DW49" i="4"/>
  <c r="DW53" i="4"/>
  <c r="DW54" i="4"/>
  <c r="DW57" i="4"/>
  <c r="DW61" i="4"/>
  <c r="DW65" i="4"/>
  <c r="DW69" i="4"/>
  <c r="DW70" i="4"/>
  <c r="DW73" i="4"/>
  <c r="DW75" i="4"/>
  <c r="DW77" i="4"/>
  <c r="DW81" i="4"/>
  <c r="DW85" i="4"/>
  <c r="DW86" i="4"/>
  <c r="DW89" i="4"/>
  <c r="DW93" i="4"/>
  <c r="DW97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EC30" i="4"/>
  <c r="DW30" i="4" s="1"/>
  <c r="EC31" i="4"/>
  <c r="DW31" i="4" s="1"/>
  <c r="EC32" i="4"/>
  <c r="DW32" i="4" s="1"/>
  <c r="EC33" i="4"/>
  <c r="EC34" i="4"/>
  <c r="DW34" i="4" s="1"/>
  <c r="EC35" i="4"/>
  <c r="DW35" i="4" s="1"/>
  <c r="EC36" i="4"/>
  <c r="DW36" i="4" s="1"/>
  <c r="EC37" i="4"/>
  <c r="EC38" i="4"/>
  <c r="EC39" i="4"/>
  <c r="DW39" i="4" s="1"/>
  <c r="EC40" i="4"/>
  <c r="DW40" i="4" s="1"/>
  <c r="EC41" i="4"/>
  <c r="EC42" i="4"/>
  <c r="DW42" i="4" s="1"/>
  <c r="EC43" i="4"/>
  <c r="EC44" i="4"/>
  <c r="DW44" i="4" s="1"/>
  <c r="EC45" i="4"/>
  <c r="EC46" i="4"/>
  <c r="DW46" i="4" s="1"/>
  <c r="EC47" i="4"/>
  <c r="DW47" i="4" s="1"/>
  <c r="EC48" i="4"/>
  <c r="DW48" i="4" s="1"/>
  <c r="EC49" i="4"/>
  <c r="EC50" i="4"/>
  <c r="DW50" i="4" s="1"/>
  <c r="EC51" i="4"/>
  <c r="DW51" i="4" s="1"/>
  <c r="EC52" i="4"/>
  <c r="DW52" i="4" s="1"/>
  <c r="EC53" i="4"/>
  <c r="EC54" i="4"/>
  <c r="EC55" i="4"/>
  <c r="DW55" i="4" s="1"/>
  <c r="EC56" i="4"/>
  <c r="DW56" i="4" s="1"/>
  <c r="EC57" i="4"/>
  <c r="EC58" i="4"/>
  <c r="DW58" i="4" s="1"/>
  <c r="EC59" i="4"/>
  <c r="DW59" i="4" s="1"/>
  <c r="EC60" i="4"/>
  <c r="DW60" i="4" s="1"/>
  <c r="EC61" i="4"/>
  <c r="EC62" i="4"/>
  <c r="DW62" i="4" s="1"/>
  <c r="EC63" i="4"/>
  <c r="DW63" i="4" s="1"/>
  <c r="EC64" i="4"/>
  <c r="DW64" i="4" s="1"/>
  <c r="EC65" i="4"/>
  <c r="EC66" i="4"/>
  <c r="DW66" i="4" s="1"/>
  <c r="EC67" i="4"/>
  <c r="DW67" i="4" s="1"/>
  <c r="EC68" i="4"/>
  <c r="DW68" i="4" s="1"/>
  <c r="EC69" i="4"/>
  <c r="EC70" i="4"/>
  <c r="EC71" i="4"/>
  <c r="DW71" i="4" s="1"/>
  <c r="EC72" i="4"/>
  <c r="DW72" i="4" s="1"/>
  <c r="EC73" i="4"/>
  <c r="EC74" i="4"/>
  <c r="DW74" i="4" s="1"/>
  <c r="EC75" i="4"/>
  <c r="EC76" i="4"/>
  <c r="DW76" i="4" s="1"/>
  <c r="EC77" i="4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EC90" i="4"/>
  <c r="DW90" i="4" s="1"/>
  <c r="EC91" i="4"/>
  <c r="DW91" i="4" s="1"/>
  <c r="EC92" i="4"/>
  <c r="DW92" i="4" s="1"/>
  <c r="EC93" i="4"/>
  <c r="EC94" i="4"/>
  <c r="DW94" i="4" s="1"/>
  <c r="EC95" i="4"/>
  <c r="DW95" i="4" s="1"/>
  <c r="EC96" i="4"/>
  <c r="DW96" i="4" s="1"/>
  <c r="EC97" i="4"/>
  <c r="EC98" i="4"/>
  <c r="DW98" i="4" s="1"/>
  <c r="EC99" i="4"/>
  <c r="DW99" i="4" s="1"/>
  <c r="EC100" i="4"/>
  <c r="DW100" i="4" s="1"/>
  <c r="DO43" i="4"/>
  <c r="DO44" i="4"/>
  <c r="DO48" i="4"/>
  <c r="DO50" i="4"/>
  <c r="DO51" i="4"/>
  <c r="DO52" i="4"/>
  <c r="DO54" i="4"/>
  <c r="DO55" i="4"/>
  <c r="DO56" i="4"/>
  <c r="DO59" i="4"/>
  <c r="DO60" i="4"/>
  <c r="DO64" i="4"/>
  <c r="DO66" i="4"/>
  <c r="DO67" i="4"/>
  <c r="DO68" i="4"/>
  <c r="DO70" i="4"/>
  <c r="DO71" i="4"/>
  <c r="DO72" i="4"/>
  <c r="DO75" i="4"/>
  <c r="DO76" i="4"/>
  <c r="DO80" i="4"/>
  <c r="DO82" i="4"/>
  <c r="DO83" i="4"/>
  <c r="DO84" i="4"/>
  <c r="DO86" i="4"/>
  <c r="DO87" i="4"/>
  <c r="DO88" i="4"/>
  <c r="DO91" i="4"/>
  <c r="DO92" i="4"/>
  <c r="DO96" i="4"/>
  <c r="DO98" i="4"/>
  <c r="DO99" i="4"/>
  <c r="DO100" i="4"/>
  <c r="DU40" i="4"/>
  <c r="DO40" i="4" s="1"/>
  <c r="DU41" i="4"/>
  <c r="DO41" i="4" s="1"/>
  <c r="DU42" i="4"/>
  <c r="DO42" i="4" s="1"/>
  <c r="DU43" i="4"/>
  <c r="DU44" i="4"/>
  <c r="DU45" i="4"/>
  <c r="DO45" i="4" s="1"/>
  <c r="DU46" i="4"/>
  <c r="DO46" i="4" s="1"/>
  <c r="DU47" i="4"/>
  <c r="DO47" i="4" s="1"/>
  <c r="DU48" i="4"/>
  <c r="DU49" i="4"/>
  <c r="DO49" i="4" s="1"/>
  <c r="DU50" i="4"/>
  <c r="DU51" i="4"/>
  <c r="DU52" i="4"/>
  <c r="DU53" i="4"/>
  <c r="DO53" i="4" s="1"/>
  <c r="DU54" i="4"/>
  <c r="DU55" i="4"/>
  <c r="DU56" i="4"/>
  <c r="DU57" i="4"/>
  <c r="DO57" i="4" s="1"/>
  <c r="DU58" i="4"/>
  <c r="DO58" i="4" s="1"/>
  <c r="DU59" i="4"/>
  <c r="DU60" i="4"/>
  <c r="DU61" i="4"/>
  <c r="DO61" i="4" s="1"/>
  <c r="DU62" i="4"/>
  <c r="DO62" i="4" s="1"/>
  <c r="DU63" i="4"/>
  <c r="DO63" i="4" s="1"/>
  <c r="DU64" i="4"/>
  <c r="DU65" i="4"/>
  <c r="DO65" i="4" s="1"/>
  <c r="DU66" i="4"/>
  <c r="DU67" i="4"/>
  <c r="DU68" i="4"/>
  <c r="DU69" i="4"/>
  <c r="DO69" i="4" s="1"/>
  <c r="DU70" i="4"/>
  <c r="DU71" i="4"/>
  <c r="DU72" i="4"/>
  <c r="DU73" i="4"/>
  <c r="DO73" i="4" s="1"/>
  <c r="DU74" i="4"/>
  <c r="DO74" i="4" s="1"/>
  <c r="DU75" i="4"/>
  <c r="DU76" i="4"/>
  <c r="DU77" i="4"/>
  <c r="DO77" i="4" s="1"/>
  <c r="DU78" i="4"/>
  <c r="DO78" i="4" s="1"/>
  <c r="DU79" i="4"/>
  <c r="DO79" i="4" s="1"/>
  <c r="DU80" i="4"/>
  <c r="DU81" i="4"/>
  <c r="DO81" i="4" s="1"/>
  <c r="DU82" i="4"/>
  <c r="DU83" i="4"/>
  <c r="DU84" i="4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U97" i="4"/>
  <c r="DO97" i="4" s="1"/>
  <c r="DU98" i="4"/>
  <c r="DU99" i="4"/>
  <c r="DU100" i="4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14" i="4"/>
  <c r="DG15" i="4"/>
  <c r="DG22" i="4"/>
  <c r="DG26" i="4"/>
  <c r="DG30" i="4"/>
  <c r="DG31" i="4"/>
  <c r="DG38" i="4"/>
  <c r="DG42" i="4"/>
  <c r="DG46" i="4"/>
  <c r="DG47" i="4"/>
  <c r="DG54" i="4"/>
  <c r="DG58" i="4"/>
  <c r="DG62" i="4"/>
  <c r="DG63" i="4"/>
  <c r="DG70" i="4"/>
  <c r="DG74" i="4"/>
  <c r="DG78" i="4"/>
  <c r="DG79" i="4"/>
  <c r="DG86" i="4"/>
  <c r="DG90" i="4"/>
  <c r="DG93" i="4"/>
  <c r="DG94" i="4"/>
  <c r="DG97" i="4"/>
  <c r="DG98" i="4"/>
  <c r="DM11" i="4"/>
  <c r="DG11" i="4" s="1"/>
  <c r="DM12" i="4"/>
  <c r="DG12" i="4" s="1"/>
  <c r="DM13" i="4"/>
  <c r="DG13" i="4" s="1"/>
  <c r="DM14" i="4"/>
  <c r="DM15" i="4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M43" i="4"/>
  <c r="DG43" i="4" s="1"/>
  <c r="DM44" i="4"/>
  <c r="DG44" i="4" s="1"/>
  <c r="DM45" i="4"/>
  <c r="DG45" i="4" s="1"/>
  <c r="DM46" i="4"/>
  <c r="DM47" i="4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M55" i="4"/>
  <c r="DG55" i="4" s="1"/>
  <c r="DM56" i="4"/>
  <c r="DG56" i="4" s="1"/>
  <c r="DM57" i="4"/>
  <c r="DG57" i="4" s="1"/>
  <c r="DM58" i="4"/>
  <c r="DM59" i="4"/>
  <c r="DG59" i="4" s="1"/>
  <c r="DM60" i="4"/>
  <c r="DG60" i="4" s="1"/>
  <c r="DM61" i="4"/>
  <c r="DG61" i="4" s="1"/>
  <c r="DM62" i="4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M71" i="4"/>
  <c r="DG71" i="4" s="1"/>
  <c r="DM72" i="4"/>
  <c r="DG72" i="4" s="1"/>
  <c r="DM73" i="4"/>
  <c r="DG73" i="4" s="1"/>
  <c r="DM74" i="4"/>
  <c r="DM75" i="4"/>
  <c r="DG75" i="4" s="1"/>
  <c r="DM76" i="4"/>
  <c r="DG76" i="4" s="1"/>
  <c r="DM77" i="4"/>
  <c r="DG77" i="4" s="1"/>
  <c r="DM78" i="4"/>
  <c r="DM79" i="4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M87" i="4"/>
  <c r="DG87" i="4" s="1"/>
  <c r="DM88" i="4"/>
  <c r="DG88" i="4" s="1"/>
  <c r="DM89" i="4"/>
  <c r="DG89" i="4" s="1"/>
  <c r="DM90" i="4"/>
  <c r="DM91" i="4"/>
  <c r="DG91" i="4" s="1"/>
  <c r="DM92" i="4"/>
  <c r="DG92" i="4" s="1"/>
  <c r="DM93" i="4"/>
  <c r="DM94" i="4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96" i="4"/>
  <c r="CQ99" i="4"/>
  <c r="CQ100" i="4"/>
  <c r="CW94" i="4"/>
  <c r="CQ94" i="4" s="1"/>
  <c r="CW95" i="4"/>
  <c r="CW96" i="4"/>
  <c r="CW97" i="4"/>
  <c r="CQ97" i="4" s="1"/>
  <c r="CW98" i="4"/>
  <c r="CQ98" i="4" s="1"/>
  <c r="CW99" i="4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88" i="4"/>
  <c r="BQ91" i="4"/>
  <c r="BQ92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W89" i="4"/>
  <c r="BQ89" i="4" s="1"/>
  <c r="BW90" i="4"/>
  <c r="BQ90" i="4" s="1"/>
  <c r="BW91" i="4"/>
  <c r="BW92" i="4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15" i="4"/>
  <c r="BI17" i="4"/>
  <c r="BI19" i="4"/>
  <c r="BI21" i="4"/>
  <c r="BI23" i="4"/>
  <c r="BI25" i="4"/>
  <c r="BI27" i="4"/>
  <c r="BI29" i="4"/>
  <c r="BI31" i="4"/>
  <c r="BI33" i="4"/>
  <c r="BI35" i="4"/>
  <c r="BI37" i="4"/>
  <c r="BI39" i="4"/>
  <c r="BI41" i="4"/>
  <c r="BI43" i="4"/>
  <c r="BI45" i="4"/>
  <c r="BI47" i="4"/>
  <c r="BI49" i="4"/>
  <c r="BI51" i="4"/>
  <c r="BI53" i="4"/>
  <c r="BI55" i="4"/>
  <c r="BI57" i="4"/>
  <c r="BI59" i="4"/>
  <c r="BI61" i="4"/>
  <c r="BI63" i="4"/>
  <c r="BI65" i="4"/>
  <c r="BI67" i="4"/>
  <c r="BI69" i="4"/>
  <c r="BI71" i="4"/>
  <c r="BI73" i="4"/>
  <c r="BI75" i="4"/>
  <c r="BI77" i="4"/>
  <c r="BI79" i="4"/>
  <c r="BI81" i="4"/>
  <c r="BI83" i="4"/>
  <c r="BI85" i="4"/>
  <c r="BI87" i="4"/>
  <c r="BI89" i="4"/>
  <c r="BI91" i="4"/>
  <c r="BI93" i="4"/>
  <c r="BI95" i="4"/>
  <c r="BI97" i="4"/>
  <c r="BI99" i="4"/>
  <c r="BO10" i="4"/>
  <c r="BI10" i="4" s="1"/>
  <c r="BO11" i="4"/>
  <c r="BO12" i="4"/>
  <c r="BO13" i="4"/>
  <c r="BI13" i="4" s="1"/>
  <c r="BO14" i="4"/>
  <c r="BI14" i="4" s="1"/>
  <c r="BO15" i="4"/>
  <c r="BO16" i="4"/>
  <c r="BI16" i="4" s="1"/>
  <c r="BO17" i="4"/>
  <c r="BO18" i="4"/>
  <c r="BI18" i="4" s="1"/>
  <c r="BO19" i="4"/>
  <c r="BO20" i="4"/>
  <c r="BI20" i="4" s="1"/>
  <c r="BO21" i="4"/>
  <c r="BO22" i="4"/>
  <c r="BI22" i="4" s="1"/>
  <c r="BO23" i="4"/>
  <c r="BO24" i="4"/>
  <c r="BI24" i="4" s="1"/>
  <c r="BO25" i="4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O34" i="4"/>
  <c r="BI34" i="4" s="1"/>
  <c r="BO35" i="4"/>
  <c r="BO36" i="4"/>
  <c r="BI36" i="4" s="1"/>
  <c r="BO37" i="4"/>
  <c r="BO38" i="4"/>
  <c r="BI38" i="4" s="1"/>
  <c r="BO39" i="4"/>
  <c r="BO40" i="4"/>
  <c r="BI40" i="4" s="1"/>
  <c r="BO41" i="4"/>
  <c r="BO42" i="4"/>
  <c r="BI42" i="4" s="1"/>
  <c r="BO43" i="4"/>
  <c r="BO44" i="4"/>
  <c r="BI44" i="4" s="1"/>
  <c r="BO45" i="4"/>
  <c r="BO46" i="4"/>
  <c r="BI46" i="4" s="1"/>
  <c r="BO47" i="4"/>
  <c r="BO48" i="4"/>
  <c r="BI48" i="4" s="1"/>
  <c r="BO49" i="4"/>
  <c r="BO50" i="4"/>
  <c r="BI50" i="4" s="1"/>
  <c r="BO51" i="4"/>
  <c r="BO52" i="4"/>
  <c r="BI52" i="4" s="1"/>
  <c r="BO53" i="4"/>
  <c r="BO54" i="4"/>
  <c r="BI54" i="4" s="1"/>
  <c r="BO55" i="4"/>
  <c r="BO56" i="4"/>
  <c r="BI56" i="4" s="1"/>
  <c r="BO57" i="4"/>
  <c r="BO58" i="4"/>
  <c r="BI58" i="4" s="1"/>
  <c r="BO59" i="4"/>
  <c r="BO60" i="4"/>
  <c r="BI60" i="4" s="1"/>
  <c r="BO61" i="4"/>
  <c r="BO62" i="4"/>
  <c r="BI62" i="4" s="1"/>
  <c r="BO63" i="4"/>
  <c r="BO64" i="4"/>
  <c r="BI64" i="4" s="1"/>
  <c r="BO65" i="4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O74" i="4"/>
  <c r="BI74" i="4" s="1"/>
  <c r="BO75" i="4"/>
  <c r="BO76" i="4"/>
  <c r="BI76" i="4" s="1"/>
  <c r="BO77" i="4"/>
  <c r="BO78" i="4"/>
  <c r="BI78" i="4" s="1"/>
  <c r="BO79" i="4"/>
  <c r="BO80" i="4"/>
  <c r="BI80" i="4" s="1"/>
  <c r="BO81" i="4"/>
  <c r="BO82" i="4"/>
  <c r="BI82" i="4" s="1"/>
  <c r="BO83" i="4"/>
  <c r="BO84" i="4"/>
  <c r="BI84" i="4" s="1"/>
  <c r="BO85" i="4"/>
  <c r="BO86" i="4"/>
  <c r="BI86" i="4" s="1"/>
  <c r="BO87" i="4"/>
  <c r="BO88" i="4"/>
  <c r="BI88" i="4" s="1"/>
  <c r="BO89" i="4"/>
  <c r="BO90" i="4"/>
  <c r="BI90" i="4" s="1"/>
  <c r="BO91" i="4"/>
  <c r="BO92" i="4"/>
  <c r="BI92" i="4" s="1"/>
  <c r="BO93" i="4"/>
  <c r="BO94" i="4"/>
  <c r="BI94" i="4" s="1"/>
  <c r="BO95" i="4"/>
  <c r="BO96" i="4"/>
  <c r="BI96" i="4" s="1"/>
  <c r="BO97" i="4"/>
  <c r="BO98" i="4"/>
  <c r="BI98" i="4" s="1"/>
  <c r="BO99" i="4"/>
  <c r="BO100" i="4"/>
  <c r="BI100" i="4" s="1"/>
  <c r="BA79" i="4"/>
  <c r="BA83" i="4"/>
  <c r="BA87" i="4"/>
  <c r="BA91" i="4"/>
  <c r="BA95" i="4"/>
  <c r="BA99" i="4"/>
  <c r="BG75" i="4"/>
  <c r="BG76" i="4"/>
  <c r="BG77" i="4"/>
  <c r="BA77" i="4" s="1"/>
  <c r="BG78" i="4"/>
  <c r="BA78" i="4" s="1"/>
  <c r="BG79" i="4"/>
  <c r="BG80" i="4"/>
  <c r="BA80" i="4" s="1"/>
  <c r="BG81" i="4"/>
  <c r="BA81" i="4" s="1"/>
  <c r="BG82" i="4"/>
  <c r="BA82" i="4" s="1"/>
  <c r="BG83" i="4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1" i="4"/>
  <c r="AS33" i="4"/>
  <c r="AS35" i="4"/>
  <c r="AS37" i="4"/>
  <c r="AS39" i="4"/>
  <c r="AS41" i="4"/>
  <c r="AS43" i="4"/>
  <c r="AS45" i="4"/>
  <c r="AS47" i="4"/>
  <c r="AS49" i="4"/>
  <c r="AS51" i="4"/>
  <c r="AS53" i="4"/>
  <c r="AS55" i="4"/>
  <c r="AS57" i="4"/>
  <c r="AS59" i="4"/>
  <c r="AS61" i="4"/>
  <c r="AS63" i="4"/>
  <c r="AS65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Y28" i="4"/>
  <c r="AY29" i="4"/>
  <c r="AS29" i="4" s="1"/>
  <c r="AY30" i="4"/>
  <c r="AS30" i="4" s="1"/>
  <c r="AY31" i="4"/>
  <c r="AY32" i="4"/>
  <c r="AS32" i="4" s="1"/>
  <c r="AY33" i="4"/>
  <c r="AY34" i="4"/>
  <c r="AS34" i="4" s="1"/>
  <c r="AY35" i="4"/>
  <c r="AY36" i="4"/>
  <c r="AS36" i="4" s="1"/>
  <c r="AY37" i="4"/>
  <c r="AY38" i="4"/>
  <c r="AS38" i="4" s="1"/>
  <c r="AY39" i="4"/>
  <c r="AY40" i="4"/>
  <c r="AS40" i="4" s="1"/>
  <c r="AY41" i="4"/>
  <c r="AY42" i="4"/>
  <c r="AS42" i="4" s="1"/>
  <c r="AY43" i="4"/>
  <c r="AY44" i="4"/>
  <c r="AS44" i="4" s="1"/>
  <c r="AY45" i="4"/>
  <c r="AY46" i="4"/>
  <c r="AS46" i="4" s="1"/>
  <c r="AY47" i="4"/>
  <c r="AY48" i="4"/>
  <c r="AS48" i="4" s="1"/>
  <c r="AY49" i="4"/>
  <c r="AY50" i="4"/>
  <c r="AS50" i="4" s="1"/>
  <c r="AY51" i="4"/>
  <c r="AY52" i="4"/>
  <c r="AS52" i="4" s="1"/>
  <c r="AY53" i="4"/>
  <c r="AY54" i="4"/>
  <c r="AS54" i="4" s="1"/>
  <c r="AY55" i="4"/>
  <c r="AY56" i="4"/>
  <c r="AS56" i="4" s="1"/>
  <c r="AY57" i="4"/>
  <c r="AY58" i="4"/>
  <c r="AS58" i="4" s="1"/>
  <c r="AY59" i="4"/>
  <c r="AY60" i="4"/>
  <c r="AS60" i="4" s="1"/>
  <c r="AY61" i="4"/>
  <c r="AY62" i="4"/>
  <c r="AS62" i="4" s="1"/>
  <c r="AY63" i="4"/>
  <c r="AY64" i="4"/>
  <c r="AS64" i="4" s="1"/>
  <c r="AY65" i="4"/>
  <c r="AY66" i="4"/>
  <c r="AS66" i="4" s="1"/>
  <c r="AY67" i="4"/>
  <c r="AY68" i="4"/>
  <c r="AS68" i="4" s="1"/>
  <c r="AY69" i="4"/>
  <c r="AY70" i="4"/>
  <c r="AS70" i="4" s="1"/>
  <c r="AY71" i="4"/>
  <c r="AY72" i="4"/>
  <c r="AS72" i="4" s="1"/>
  <c r="AY73" i="4"/>
  <c r="AY74" i="4"/>
  <c r="AS74" i="4" s="1"/>
  <c r="AY75" i="4"/>
  <c r="AY76" i="4"/>
  <c r="AS76" i="4" s="1"/>
  <c r="AY77" i="4"/>
  <c r="AY78" i="4"/>
  <c r="AS78" i="4" s="1"/>
  <c r="AY79" i="4"/>
  <c r="AY80" i="4"/>
  <c r="AS80" i="4" s="1"/>
  <c r="AY81" i="4"/>
  <c r="AY82" i="4"/>
  <c r="AS82" i="4" s="1"/>
  <c r="AY83" i="4"/>
  <c r="AY84" i="4"/>
  <c r="AS84" i="4" s="1"/>
  <c r="AY85" i="4"/>
  <c r="AY86" i="4"/>
  <c r="AS86" i="4" s="1"/>
  <c r="AY87" i="4"/>
  <c r="AY88" i="4"/>
  <c r="AS88" i="4" s="1"/>
  <c r="AY89" i="4"/>
  <c r="AY90" i="4"/>
  <c r="AS90" i="4" s="1"/>
  <c r="AY91" i="4"/>
  <c r="AY92" i="4"/>
  <c r="AS92" i="4" s="1"/>
  <c r="AY93" i="4"/>
  <c r="AY94" i="4"/>
  <c r="AS94" i="4" s="1"/>
  <c r="AY95" i="4"/>
  <c r="AY96" i="4"/>
  <c r="AS96" i="4" s="1"/>
  <c r="AY97" i="4"/>
  <c r="AY98" i="4"/>
  <c r="AS98" i="4" s="1"/>
  <c r="AY99" i="4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44" i="4"/>
  <c r="AK46" i="4"/>
  <c r="AK48" i="4"/>
  <c r="AK50" i="4"/>
  <c r="AK52" i="4"/>
  <c r="AK54" i="4"/>
  <c r="AK56" i="4"/>
  <c r="AK58" i="4"/>
  <c r="AK60" i="4"/>
  <c r="AK62" i="4"/>
  <c r="AK64" i="4"/>
  <c r="AK66" i="4"/>
  <c r="AK68" i="4"/>
  <c r="AK70" i="4"/>
  <c r="AK72" i="4"/>
  <c r="AK74" i="4"/>
  <c r="AK76" i="4"/>
  <c r="AK78" i="4"/>
  <c r="AK80" i="4"/>
  <c r="AK82" i="4"/>
  <c r="AK84" i="4"/>
  <c r="AK86" i="4"/>
  <c r="AK88" i="4"/>
  <c r="AK90" i="4"/>
  <c r="AK92" i="4"/>
  <c r="AK94" i="4"/>
  <c r="AK96" i="4"/>
  <c r="AK98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Q45" i="4"/>
  <c r="AK45" i="4" s="1"/>
  <c r="AQ46" i="4"/>
  <c r="AQ47" i="4"/>
  <c r="AK47" i="4" s="1"/>
  <c r="AQ48" i="4"/>
  <c r="AQ49" i="4"/>
  <c r="AK49" i="4" s="1"/>
  <c r="AQ50" i="4"/>
  <c r="AQ51" i="4"/>
  <c r="AK51" i="4" s="1"/>
  <c r="AQ52" i="4"/>
  <c r="AQ53" i="4"/>
  <c r="AK53" i="4" s="1"/>
  <c r="AQ54" i="4"/>
  <c r="AQ55" i="4"/>
  <c r="AK55" i="4" s="1"/>
  <c r="AQ56" i="4"/>
  <c r="AQ57" i="4"/>
  <c r="AK57" i="4" s="1"/>
  <c r="AQ58" i="4"/>
  <c r="AQ59" i="4"/>
  <c r="AK59" i="4" s="1"/>
  <c r="AQ60" i="4"/>
  <c r="AQ61" i="4"/>
  <c r="AK61" i="4" s="1"/>
  <c r="AQ62" i="4"/>
  <c r="AQ63" i="4"/>
  <c r="AK63" i="4" s="1"/>
  <c r="AQ64" i="4"/>
  <c r="AQ65" i="4"/>
  <c r="AK65" i="4" s="1"/>
  <c r="AQ66" i="4"/>
  <c r="AQ67" i="4"/>
  <c r="AK67" i="4" s="1"/>
  <c r="AQ68" i="4"/>
  <c r="AQ69" i="4"/>
  <c r="AK69" i="4" s="1"/>
  <c r="AQ70" i="4"/>
  <c r="AQ71" i="4"/>
  <c r="AK71" i="4" s="1"/>
  <c r="AQ72" i="4"/>
  <c r="AQ73" i="4"/>
  <c r="AK73" i="4" s="1"/>
  <c r="AQ74" i="4"/>
  <c r="AQ75" i="4"/>
  <c r="AK75" i="4" s="1"/>
  <c r="AQ76" i="4"/>
  <c r="AQ77" i="4"/>
  <c r="AK77" i="4" s="1"/>
  <c r="AQ78" i="4"/>
  <c r="AQ79" i="4"/>
  <c r="AK79" i="4" s="1"/>
  <c r="AQ80" i="4"/>
  <c r="AQ81" i="4"/>
  <c r="AK81" i="4" s="1"/>
  <c r="AQ82" i="4"/>
  <c r="AQ83" i="4"/>
  <c r="AK83" i="4" s="1"/>
  <c r="AQ84" i="4"/>
  <c r="AQ85" i="4"/>
  <c r="AK85" i="4" s="1"/>
  <c r="AQ86" i="4"/>
  <c r="AQ87" i="4"/>
  <c r="AK87" i="4" s="1"/>
  <c r="AQ88" i="4"/>
  <c r="AQ89" i="4"/>
  <c r="AK89" i="4" s="1"/>
  <c r="AQ90" i="4"/>
  <c r="AQ91" i="4"/>
  <c r="AK91" i="4" s="1"/>
  <c r="AQ92" i="4"/>
  <c r="AQ93" i="4"/>
  <c r="AK93" i="4" s="1"/>
  <c r="AQ94" i="4"/>
  <c r="AQ95" i="4"/>
  <c r="AK95" i="4" s="1"/>
  <c r="AQ96" i="4"/>
  <c r="AQ97" i="4"/>
  <c r="AK97" i="4" s="1"/>
  <c r="AQ98" i="4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12" i="4"/>
  <c r="AC20" i="4"/>
  <c r="AC28" i="4"/>
  <c r="AC36" i="4"/>
  <c r="AC44" i="4"/>
  <c r="AC52" i="4"/>
  <c r="AC60" i="4"/>
  <c r="AC68" i="4"/>
  <c r="AC76" i="4"/>
  <c r="AC84" i="4"/>
  <c r="AC92" i="4"/>
  <c r="AC100" i="4"/>
  <c r="AI11" i="4"/>
  <c r="AC11" i="4" s="1"/>
  <c r="AI12" i="4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I10" i="4"/>
  <c r="AA10" i="4"/>
  <c r="U45" i="4" s="1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M91" i="4"/>
  <c r="M93" i="4"/>
  <c r="M95" i="4"/>
  <c r="M97" i="4"/>
  <c r="M99" i="4"/>
  <c r="S88" i="4"/>
  <c r="S89" i="4"/>
  <c r="S90" i="4"/>
  <c r="M90" i="4" s="1"/>
  <c r="S91" i="4"/>
  <c r="S92" i="4"/>
  <c r="M92" i="4" s="1"/>
  <c r="S93" i="4"/>
  <c r="S94" i="4"/>
  <c r="M94" i="4" s="1"/>
  <c r="S95" i="4"/>
  <c r="S96" i="4"/>
  <c r="M96" i="4" s="1"/>
  <c r="S97" i="4"/>
  <c r="S98" i="4"/>
  <c r="M98" i="4" s="1"/>
  <c r="S99" i="4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69" i="4"/>
  <c r="E73" i="4"/>
  <c r="E77" i="4"/>
  <c r="E81" i="4"/>
  <c r="E85" i="4"/>
  <c r="E89" i="4"/>
  <c r="E93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K70" i="4"/>
  <c r="E70" i="4" s="1"/>
  <c r="K71" i="4"/>
  <c r="E71" i="4" s="1"/>
  <c r="K72" i="4"/>
  <c r="E72" i="4" s="1"/>
  <c r="K73" i="4"/>
  <c r="K74" i="4"/>
  <c r="E74" i="4" s="1"/>
  <c r="K75" i="4"/>
  <c r="E75" i="4" s="1"/>
  <c r="K76" i="4"/>
  <c r="E76" i="4" s="1"/>
  <c r="K77" i="4"/>
  <c r="K78" i="4"/>
  <c r="E78" i="4" s="1"/>
  <c r="K79" i="4"/>
  <c r="E79" i="4" s="1"/>
  <c r="K80" i="4"/>
  <c r="E80" i="4" s="1"/>
  <c r="K81" i="4"/>
  <c r="K82" i="4"/>
  <c r="E82" i="4" s="1"/>
  <c r="K83" i="4"/>
  <c r="E83" i="4" s="1"/>
  <c r="K84" i="4"/>
  <c r="E84" i="4" s="1"/>
  <c r="K85" i="4"/>
  <c r="K86" i="4"/>
  <c r="E86" i="4" s="1"/>
  <c r="K87" i="4"/>
  <c r="E87" i="4" s="1"/>
  <c r="K88" i="4"/>
  <c r="E88" i="4" s="1"/>
  <c r="K89" i="4"/>
  <c r="K90" i="4"/>
  <c r="E90" i="4" s="1"/>
  <c r="K91" i="4"/>
  <c r="E91" i="4" s="1"/>
  <c r="K92" i="4"/>
  <c r="E92" i="4" s="1"/>
  <c r="K93" i="4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U90" i="4" l="1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D116" i="6"/>
  <c r="C115" i="3" s="1"/>
  <c r="E117" i="6"/>
  <c r="D116" i="3" s="1"/>
  <c r="F117" i="6"/>
  <c r="E116" i="3" s="1"/>
  <c r="E116" i="6"/>
  <c r="D115" i="3" s="1"/>
  <c r="B117" i="6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B162" i="6"/>
  <c r="A161" i="3" s="1"/>
  <c r="B177" i="6"/>
  <c r="B180" i="6"/>
  <c r="A179" i="3" s="1"/>
  <c r="B164" i="6"/>
  <c r="B179" i="6"/>
  <c r="A178" i="3" s="1"/>
  <c r="B163" i="6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B189" i="6"/>
  <c r="A188" i="3" s="1"/>
  <c r="B173" i="6"/>
  <c r="A172" i="3" s="1"/>
  <c r="B192" i="6"/>
  <c r="A191" i="3" s="1"/>
  <c r="B176" i="6"/>
  <c r="B191" i="6"/>
  <c r="A190" i="3" s="1"/>
  <c r="B175" i="6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B185" i="6"/>
  <c r="B169" i="6"/>
  <c r="A168" i="3" s="1"/>
  <c r="B188" i="6"/>
  <c r="A187" i="3" s="1"/>
  <c r="B172" i="6"/>
  <c r="B187" i="6"/>
  <c r="A186" i="3" s="1"/>
  <c r="B171" i="6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B181" i="6"/>
  <c r="B165" i="6"/>
  <c r="A164" i="3" s="1"/>
  <c r="B184" i="6"/>
  <c r="A183" i="3" s="1"/>
  <c r="B168" i="6"/>
  <c r="B183" i="6"/>
  <c r="A182" i="3" s="1"/>
  <c r="B167" i="6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B156" i="6"/>
  <c r="A155" i="3" s="1"/>
  <c r="B140" i="6"/>
  <c r="A139" i="3" s="1"/>
  <c r="B124" i="6"/>
  <c r="A123" i="3" s="1"/>
  <c r="B151" i="6"/>
  <c r="B135" i="6"/>
  <c r="A134" i="3" s="1"/>
  <c r="B146" i="6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B129" i="6"/>
  <c r="A128" i="3" s="1"/>
  <c r="B152" i="6"/>
  <c r="A151" i="3" s="1"/>
  <c r="B136" i="6"/>
  <c r="A135" i="3" s="1"/>
  <c r="B120" i="6"/>
  <c r="B147" i="6"/>
  <c r="A146" i="3" s="1"/>
  <c r="B131" i="6"/>
  <c r="A130" i="3" s="1"/>
  <c r="B158" i="6"/>
  <c r="A157" i="3" s="1"/>
  <c r="B142" i="6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B139" i="6"/>
  <c r="A138" i="3" s="1"/>
  <c r="B123" i="6"/>
  <c r="B150" i="6"/>
  <c r="A149" i="3" s="1"/>
  <c r="B134" i="6"/>
  <c r="A133" i="3" s="1"/>
  <c r="D44" i="3"/>
  <c r="C43" i="3"/>
  <c r="B46" i="3"/>
  <c r="B42" i="3"/>
  <c r="E45" i="3"/>
  <c r="E41" i="3"/>
  <c r="A42" i="3"/>
  <c r="D43" i="3"/>
  <c r="C46" i="3"/>
  <c r="C42" i="3"/>
  <c r="B45" i="3"/>
  <c r="B41" i="3"/>
  <c r="E44" i="3"/>
  <c r="A45" i="3"/>
  <c r="D46" i="3"/>
  <c r="D42" i="3"/>
  <c r="C45" i="3"/>
  <c r="C41" i="3"/>
  <c r="B44" i="3"/>
  <c r="E43" i="3"/>
  <c r="A43" i="3"/>
  <c r="D45" i="3"/>
  <c r="D41" i="3"/>
  <c r="C44" i="3"/>
  <c r="B43" i="3"/>
  <c r="E46" i="3"/>
  <c r="E42" i="3"/>
  <c r="A46" i="3"/>
  <c r="A44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A175" i="3"/>
  <c r="A119" i="3"/>
  <c r="A122" i="3"/>
  <c r="A144" i="3"/>
  <c r="A145" i="3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A56" i="3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84" i="3"/>
  <c r="A180" i="3"/>
  <c r="A177" i="3"/>
  <c r="A176" i="3"/>
  <c r="A174" i="3"/>
  <c r="A173" i="3"/>
  <c r="A171" i="3"/>
  <c r="A170" i="3"/>
  <c r="A169" i="3"/>
  <c r="A167" i="3"/>
  <c r="A166" i="3"/>
  <c r="A165" i="3"/>
  <c r="A163" i="3"/>
  <c r="A162" i="3"/>
  <c r="A159" i="3"/>
  <c r="A154" i="3"/>
  <c r="A150" i="3"/>
  <c r="A141" i="3"/>
  <c r="A132" i="3"/>
  <c r="A126" i="3"/>
  <c r="A117" i="3"/>
  <c r="A116" i="3"/>
  <c r="A115" i="3"/>
  <c r="A113" i="3"/>
  <c r="A105" i="3"/>
  <c r="A95" i="3"/>
  <c r="A84" i="3"/>
  <c r="A73" i="3"/>
  <c r="A66" i="3"/>
  <c r="A47" i="3"/>
  <c r="A41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39" i="1" l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B26" i="6"/>
  <c r="B10" i="6"/>
  <c r="B25" i="6"/>
  <c r="A24" i="3" s="1"/>
  <c r="B24" i="6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B23" i="6"/>
  <c r="B38" i="6"/>
  <c r="B22" i="6"/>
  <c r="B37" i="6"/>
  <c r="B21" i="6"/>
  <c r="B36" i="6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B19" i="6"/>
  <c r="A18" i="3" s="1"/>
  <c r="B34" i="6"/>
  <c r="B18" i="6"/>
  <c r="B33" i="6"/>
  <c r="B17" i="6"/>
  <c r="A16" i="3" s="1"/>
  <c r="B32" i="6"/>
  <c r="B16" i="6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B29" i="6"/>
  <c r="A28" i="3" s="1"/>
  <c r="B13" i="6"/>
  <c r="A12" i="3" s="1"/>
  <c r="B28" i="6"/>
  <c r="A27" i="3" s="1"/>
  <c r="B12" i="6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B20" i="5"/>
  <c r="A19" i="1" s="1"/>
  <c r="B22" i="5"/>
  <c r="B13" i="5"/>
  <c r="B27" i="5"/>
  <c r="B11" i="5"/>
  <c r="A10" i="1" s="1"/>
  <c r="B18" i="5"/>
  <c r="B17" i="5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B16" i="5"/>
  <c r="B14" i="5"/>
  <c r="B23" i="5"/>
  <c r="A22" i="1" s="1"/>
  <c r="B38" i="5"/>
  <c r="B10" i="5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B29" i="5"/>
  <c r="B35" i="5"/>
  <c r="B19" i="5"/>
  <c r="A18" i="1" s="1"/>
  <c r="B34" i="5"/>
  <c r="B37" i="5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B24" i="5"/>
  <c r="B30" i="5"/>
  <c r="B21" i="5"/>
  <c r="A20" i="1" s="1"/>
  <c r="B31" i="5"/>
  <c r="B15" i="5"/>
  <c r="B26" i="5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B71" i="5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B68" i="5"/>
  <c r="A67" i="1" s="1"/>
  <c r="B67" i="5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B64" i="5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B54" i="5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B45" i="5"/>
  <c r="A44" i="1" s="1"/>
  <c r="B47" i="5"/>
  <c r="B50" i="5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B55" i="5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B150" i="5"/>
  <c r="A149" i="1" s="1"/>
  <c r="B165" i="5"/>
  <c r="B149" i="5"/>
  <c r="B164" i="5"/>
  <c r="B148" i="5"/>
  <c r="A147" i="1" s="1"/>
  <c r="B159" i="5"/>
  <c r="B143" i="5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B161" i="5"/>
  <c r="B145" i="5"/>
  <c r="B160" i="5"/>
  <c r="A159" i="1" s="1"/>
  <c r="B144" i="5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B142" i="5"/>
  <c r="A141" i="1" s="1"/>
  <c r="B157" i="5"/>
  <c r="B156" i="5"/>
  <c r="B167" i="5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B154" i="5"/>
  <c r="B169" i="5"/>
  <c r="A168" i="1" s="1"/>
  <c r="B153" i="5"/>
  <c r="B168" i="5"/>
  <c r="B152" i="5"/>
  <c r="B163" i="5"/>
  <c r="A162" i="1" s="1"/>
  <c r="B147" i="5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B136" i="5"/>
  <c r="B120" i="5"/>
  <c r="B135" i="5"/>
  <c r="A134" i="1" s="1"/>
  <c r="B119" i="5"/>
  <c r="B134" i="5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B117" i="5"/>
  <c r="B132" i="5"/>
  <c r="A131" i="1" s="1"/>
  <c r="B116" i="5"/>
  <c r="B131" i="5"/>
  <c r="B115" i="5"/>
  <c r="B130" i="5"/>
  <c r="A129" i="1" s="1"/>
  <c r="B114" i="5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B128" i="5"/>
  <c r="B112" i="5"/>
  <c r="A111" i="1" s="1"/>
  <c r="B127" i="5"/>
  <c r="A126" i="1" s="1"/>
  <c r="B111" i="5"/>
  <c r="B126" i="5"/>
  <c r="B110" i="5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B124" i="5"/>
  <c r="A123" i="1" s="1"/>
  <c r="B139" i="5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B87" i="5"/>
  <c r="A86" i="1" s="1"/>
  <c r="B94" i="5"/>
  <c r="A93" i="1" s="1"/>
  <c r="B78" i="5"/>
  <c r="B89" i="5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E41" i="1"/>
  <c r="D40" i="1"/>
  <c r="B41" i="1"/>
  <c r="E40" i="1"/>
  <c r="B40" i="1"/>
  <c r="C41" i="1"/>
  <c r="A41" i="1"/>
  <c r="D41" i="1"/>
  <c r="C40" i="1"/>
  <c r="A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25" i="3"/>
  <c r="A13" i="3"/>
  <c r="A21" i="3"/>
  <c r="A9" i="3"/>
  <c r="A38" i="3"/>
  <c r="A17" i="3"/>
  <c r="A10" i="3"/>
  <c r="A23" i="3"/>
  <c r="A11" i="3"/>
  <c r="A15" i="3"/>
  <c r="A31" i="3"/>
  <c r="A37" i="3"/>
  <c r="A22" i="3"/>
  <c r="A33" i="3"/>
  <c r="A36" i="3"/>
  <c r="A32" i="3"/>
  <c r="A35" i="3"/>
  <c r="A34" i="3"/>
  <c r="A20" i="3"/>
  <c r="A158" i="1"/>
  <c r="A145" i="1"/>
  <c r="A160" i="1"/>
  <c r="A144" i="1"/>
  <c r="A169" i="1"/>
  <c r="A157" i="1"/>
  <c r="A156" i="1"/>
  <c r="A155" i="1"/>
  <c r="A153" i="1"/>
  <c r="A152" i="1"/>
  <c r="A151" i="1"/>
  <c r="A165" i="1"/>
  <c r="A167" i="1"/>
  <c r="A142" i="1"/>
  <c r="A164" i="1"/>
  <c r="A143" i="1"/>
  <c r="A146" i="1"/>
  <c r="A148" i="1"/>
  <c r="A163" i="1"/>
  <c r="A154" i="1"/>
  <c r="A166" i="1"/>
  <c r="E118" i="6"/>
  <c r="D117" i="3" s="1"/>
  <c r="C118" i="6"/>
  <c r="B117" i="3" s="1"/>
  <c r="A118" i="1"/>
  <c r="A116" i="1"/>
  <c r="A132" i="1"/>
  <c r="A135" i="1"/>
  <c r="A119" i="1"/>
  <c r="A130" i="1"/>
  <c r="A113" i="1"/>
  <c r="A133" i="1"/>
  <c r="A112" i="1"/>
  <c r="A110" i="1"/>
  <c r="A109" i="1"/>
  <c r="A120" i="1"/>
  <c r="A125" i="1"/>
  <c r="A122" i="1"/>
  <c r="A124" i="1"/>
  <c r="A127" i="1"/>
  <c r="A115" i="1"/>
  <c r="A138" i="1"/>
  <c r="A114" i="1"/>
  <c r="A77" i="1"/>
  <c r="A88" i="1"/>
  <c r="A89" i="1"/>
  <c r="A102" i="1"/>
  <c r="A64" i="1"/>
  <c r="A63" i="1"/>
  <c r="A72" i="1"/>
  <c r="A71" i="1"/>
  <c r="A70" i="1"/>
  <c r="A68" i="1"/>
  <c r="A66" i="1"/>
  <c r="A50" i="1"/>
  <c r="A55" i="1"/>
  <c r="A51" i="1"/>
  <c r="A46" i="1"/>
  <c r="A53" i="1"/>
  <c r="A58" i="1"/>
  <c r="A49" i="1"/>
  <c r="A56" i="1"/>
  <c r="A47" i="1"/>
  <c r="A54" i="1"/>
  <c r="A45" i="1"/>
  <c r="A21" i="1"/>
  <c r="A37" i="1"/>
  <c r="A26" i="1"/>
  <c r="A13" i="1"/>
  <c r="A34" i="1"/>
  <c r="A36" i="1"/>
  <c r="A31" i="1"/>
  <c r="A17" i="1"/>
  <c r="A33" i="1"/>
  <c r="A15" i="1"/>
  <c r="A12" i="1"/>
  <c r="A28" i="1"/>
  <c r="A9" i="1"/>
  <c r="A25" i="1"/>
  <c r="A14" i="1"/>
  <c r="A30" i="1"/>
  <c r="A11" i="1"/>
  <c r="A23" i="1"/>
  <c r="A35" i="1"/>
  <c r="A16" i="1"/>
  <c r="A32" i="1"/>
  <c r="A29" i="1"/>
  <c r="A8" i="1"/>
  <c r="F193" i="6"/>
  <c r="E192" i="3" s="1"/>
  <c r="E193" i="6"/>
  <c r="D192" i="3" s="1"/>
  <c r="D193" i="6"/>
  <c r="C192" i="3" s="1"/>
  <c r="C193" i="6"/>
  <c r="B192" i="3" s="1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C47" i="3"/>
  <c r="D47" i="3"/>
  <c r="E47" i="3"/>
  <c r="B47" i="3"/>
  <c r="E108" i="5"/>
  <c r="D107" i="1" s="1"/>
  <c r="F108" i="5" l="1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AE2954-F24F-4904-91F4-7A0ABC121055}" odcFile="C:\Users\administrateur.OC\Documents\Mes sources de données\192.168.1.125_bi_prod Cube_CommerceExterieur Statistiques.odc" keepAlive="1" name="192.168.1.125_bi_prod Cube_CommerceExterieur Statistiques" type="5" refreshedVersion="6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<sst xmlns="http://schemas.openxmlformats.org/spreadsheetml/2006/main" count="2163" uniqueCount="455">
  <si>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</si>
  <si>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</si>
  <si>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</si>
  <si>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</si>
  <si>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</si>
  <si>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</si>
  <si>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</si>
  <si>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</si>
  <si>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</si>
  <si>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</si>
  <si>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</si>
  <si>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</si>
  <si>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</si>
  <si>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</si>
  <si>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</si>
  <si>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</si>
  <si>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</si>
  <si>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</si>
  <si>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</si>
  <si>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</si>
  <si>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</si>
  <si>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</si>
  <si>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</si>
  <si>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</si>
  <si>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</si>
  <si>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</si>
  <si>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</si>
  <si>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</si>
  <si>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</si>
  <si>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</si>
  <si>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</si>
  <si>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</si>
  <si>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</si>
  <si>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</si>
  <si>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</si>
  <si>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</si>
  <si>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</si>
  <si>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</si>
  <si>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</si>
  <si>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</si>
  <si>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</si>
  <si>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</si>
  <si>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</si>
  <si>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</si>
  <si>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</si>
  <si>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</si>
  <si>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</si>
  <si>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</si>
  <si>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</si>
  <si>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</si>
  <si>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</si>
  <si>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</si>
  <si>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</si>
  <si>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</si>
  <si>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</si>
  <si>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</si>
  <si>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</si>
  <si>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</si>
  <si>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</si>
  <si>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</si>
  <si>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</si>
  <si>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</si>
  <si>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</si>
  <si>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</si>
  <si>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</si>
  <si>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</si>
  <si>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</si>
  <si>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</si>
  <si>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</si>
  <si>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</si>
  <si>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</si>
  <si>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</si>
  <si>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</si>
  <si>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</si>
  <si>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</si>
  <si>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</si>
  <si>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</si>
  <si>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</si>
  <si>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</si>
  <si>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</si>
  <si>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</si>
  <si>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</si>
  <si>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</si>
  <si>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</si>
  <si>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</si>
  <si>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</si>
  <si>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</si>
  <si>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</si>
  <si>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</si>
  <si>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</si>
  <si>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</si>
  <si>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</si>
  <si>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</si>
  <si>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</si>
  <si>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</si>
  <si>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</si>
  <si>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</si>
  <si>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</si>
  <si>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</si>
  <si>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</si>
  <si>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</si>
  <si>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</si>
  <si>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</si>
  <si>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</si>
  <si>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</si>
  <si>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</si>
  <si>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</si>
  <si>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</si>
  <si>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</si>
  <si>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</si>
  <si>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</si>
  <si>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</si>
  <si>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</si>
  <si>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</si>
  <si>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</si>
  <si>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</si>
  <si>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</si>
  <si>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</si>
  <si>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</si>
  <si>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</si>
  <si>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</si>
  <si>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</si>
  <si>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</si>
  <si>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</si>
  <si>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</si>
  <si>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</si>
  <si>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</si>
  <si>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</si>
  <si>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</si>
  <si>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</si>
  <si>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</si>
  <si>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</si>
  <si>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</si>
  <si>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</si>
  <si>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</si>
  <si>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</si>
  <si>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</si>
  <si>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</si>
  <si>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</si>
  <si>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</si>
  <si>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</si>
  <si>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</si>
  <si>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</si>
  <si>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</si>
  <si>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</si>
  <si>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</si>
  <si>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</si>
  <si>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</si>
  <si>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</si>
  <si>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</si>
  <si>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</si>
  <si>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</si>
  <si>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</si>
  <si>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</si>
  <si>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</si>
  <si>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</si>
  <si>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</si>
  <si>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</si>
  <si>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</si>
  <si>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</si>
  <si>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</si>
  <si>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</si>
  <si>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</si>
  <si>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</si>
  <si>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</si>
  <si>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</si>
  <si>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</si>
  <si>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</si>
  <si>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</si>
  <si>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</si>
  <si>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</si>
  <si>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</si>
  <si>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</si>
  <si>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</si>
  <si>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</si>
  <si>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</si>
  <si>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</si>
  <si>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</si>
  <si>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</si>
  <si>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</si>
  <si>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</si>
  <si>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</si>
  <si>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</si>
  <si>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</si>
  <si>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</si>
  <si>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</si>
  <si>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</si>
  <si>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</si>
  <si>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</si>
  <si>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</si>
  <si>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</si>
  <si>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</si>
  <si>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</si>
  <si>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</si>
  <si>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</si>
  <si>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</si>
  <si>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</si>
  <si>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</si>
  <si>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</si>
  <si>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</si>
  <si>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</si>
  <si>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</si>
  <si>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</si>
  <si>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</si>
  <si>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</si>
  <si>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</si>
  <si>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</si>
  <si>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</si>
  <si>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</si>
  <si>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</si>
  <si>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</si>
  <si>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</si>
  <si>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</si>
  <si>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2024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</si>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</sst>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D_H_-;\-* #,##0.00\ _D_H_-;_-* &quot;-&quot;??\ _D_H_-;_-@_-"/>
    <numFmt numFmtId="164" formatCode="_-* #,##0\ _€_-;\-* #,##0\ _€_-;_-* &quot;-&quot;??\ _€_-;_-@_-"/>
    <numFmt numFmtId="165" formatCode="_-* #,##0.00\ _€_-;\-* #,##0.00\ _€_-;_-* &quot;-&quot;??\ _€_-;_-@_-"/>
    <numFmt numFmtId="166" formatCode="_-* #,##0\ _D_H_-;\-* #,##0\ _D_H_-;_-* &quot;-&quot;??\ _D_H_-;_-@_-"/>
    <numFmt numFmtId="167" formatCode="_-* #,##0.0\ _€_-;\-* #,##0.0\ _€_-;_-* &quot;-&quot;??\ _€_-;_-@_-"/>
    <numFmt numFmtId="168" formatCode="_-* #,##0\ _€_-;\-* #,##0\ _€_-;_-* &quot;-&quot;?\ _€_-;_-@_-"/>
    <numFmt numFmtId="169" formatCode="_-* #,##0\ _F_-;\-* #,##0\ _F_-;_-* &quot;-&quot;??\ _F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164" fontId="6" fillId="3" borderId="11" xfId="1" applyNumberFormat="1" applyFont="1" applyFill="1" applyBorder="1" applyAlignment="1">
      <alignment horizontal="center"/>
    </xf>
    <xf numFmtId="164" fontId="7" fillId="4" borderId="10" xfId="3" applyNumberFormat="1" applyFont="1" applyFill="1" applyBorder="1"/>
    <xf numFmtId="164" fontId="7" fillId="4" borderId="10" xfId="1" applyNumberFormat="1" applyFont="1" applyFill="1" applyBorder="1"/>
    <xf numFmtId="164" fontId="0" fillId="0" borderId="0" xfId="0" applyNumberFormat="1"/>
    <xf numFmtId="164" fontId="8" fillId="4" borderId="10" xfId="3" applyNumberFormat="1" applyFont="1" applyFill="1" applyBorder="1"/>
    <xf numFmtId="164" fontId="8" fillId="4" borderId="10" xfId="1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4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4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8" fontId="6" fillId="3" borderId="11" xfId="2" applyNumberFormat="1" applyFont="1" applyFill="1" applyBorder="1" applyAlignment="1">
      <alignment horizontal="center"/>
    </xf>
    <xf numFmtId="164" fontId="0" fillId="0" borderId="0" xfId="4" applyNumberFormat="1" applyFont="1"/>
    <xf numFmtId="164" fontId="7" fillId="3" borderId="12" xfId="3" applyNumberFormat="1" applyFont="1" applyFill="1" applyBorder="1" applyAlignment="1">
      <alignment horizontal="right"/>
    </xf>
    <xf numFmtId="164" fontId="1" fillId="0" borderId="0" xfId="4" applyNumberFormat="1" applyFont="1"/>
    <xf numFmtId="167" fontId="0" fillId="0" borderId="0" xfId="0" applyNumberFormat="1"/>
    <xf numFmtId="164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69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69" fontId="12" fillId="5" borderId="0" xfId="0" applyNumberFormat="1" applyFont="1" applyFill="1"/>
    <xf numFmtId="166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69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D757FD4-5B97-4BA8-9FF5-B34499E4E638}"/>
    <cellStyle name="Normal_import03" xfId="2" xr:uid="{00000000-0005-0000-0000-000004000000}"/>
  </cellStyles>
  <dxfs count="104"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7.xml"/><Relationship Id="rId18" Type="http://schemas.openxmlformats.org/officeDocument/2006/relationships/pivotCacheDefinition" Target="pivotCache/pivotCacheDefinition12.xml"/><Relationship Id="rId26" Type="http://schemas.openxmlformats.org/officeDocument/2006/relationships/pivotCacheDefinition" Target="pivotCache/pivotCacheDefinition20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5.xml"/><Relationship Id="rId34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<Relationship Id="rId12" Type="http://schemas.openxmlformats.org/officeDocument/2006/relationships/pivotCacheDefinition" Target="pivotCache/pivotCacheDefinition6.xml"/><Relationship Id="rId17" Type="http://schemas.openxmlformats.org/officeDocument/2006/relationships/pivotCacheDefinition" Target="pivotCache/pivotCacheDefinition11.xml"/><Relationship Id="rId25" Type="http://schemas.openxmlformats.org/officeDocument/2006/relationships/pivotCacheDefinition" Target="pivotCache/pivotCacheDefinition1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0.xml"/><Relationship Id="rId20" Type="http://schemas.openxmlformats.org/officeDocument/2006/relationships/pivotCacheDefinition" Target="pivotCache/pivotCacheDefinition14.xml"/><Relationship Id="rId29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24" Type="http://schemas.openxmlformats.org/officeDocument/2006/relationships/pivotCacheDefinition" Target="pivotCache/pivotCacheDefinition18.xml"/><Relationship Id="rId32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9.xml"/><Relationship Id="rId23" Type="http://schemas.openxmlformats.org/officeDocument/2006/relationships/pivotCacheDefinition" Target="pivotCache/pivotCacheDefinition17.xml"/><Relationship Id="rId28" Type="http://schemas.openxmlformats.org/officeDocument/2006/relationships/pivotCacheDefinition" Target="pivotCache/pivotCacheDefinition22.xml"/><Relationship Id="rId36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19" Type="http://schemas.openxmlformats.org/officeDocument/2006/relationships/pivotCacheDefinition" Target="pivotCache/pivotCacheDefinition1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8.xml"/><Relationship Id="rId22" Type="http://schemas.openxmlformats.org/officeDocument/2006/relationships/pivotCacheDefinition" Target="pivotCache/pivotCacheDefinition16.xml"/><Relationship Id="rId27" Type="http://schemas.openxmlformats.org/officeDocument/2006/relationships/pivotCacheDefinition" Target="pivotCache/pivotCacheDefinition21.xml"/><Relationship Id="rId30" Type="http://schemas.microsoft.com/office/2007/relationships/slicerCache" Target="slicerCaches/slicerCache2.xml"/><Relationship Id="rId35" Type="http://schemas.openxmlformats.org/officeDocument/2006/relationships/sheetMetadata" Target="metadata.xml"/><Relationship Id="rId8" Type="http://schemas.openxmlformats.org/officeDocument/2006/relationships/pivotCacheDefinition" Target="pivotCache/pivotCacheDefinition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20023151" backgroundQuery="1" createdVersion="6" refreshedVersion="6" minRefreshableVersion="3" recordCount="0" supportSubquery="1" supportAdvancedDrill="1" xr:uid="{A3AAC9AE-1B65-40A0-8C0C-01382386F9FA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3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ièges, meubles,matelas et articles d'éclairage (demi produits)]" c="Sièges, meubles,matelas et articles d'éclairage (demi produits)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54745367" backgroundQuery="1" createdVersion="6" refreshedVersion="6" minRefreshableVersion="3" recordCount="0" supportSubquery="1" supportAdvancedDrill="1" xr:uid="{7A01295F-CC23-473B-907F-B8140A66944E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3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aises et framboises]" c="Fraises et framboises"/>
        <s v="[DIM_Article].[Ar_NPR_LIB].&amp;[Fromage]" c="Fromage"/>
        <s v="[DIM_Article].[Ar_NPR_LIB].&amp;[Fruits frais ou secs, congelés ou en saumure]" c="Fruits frais ou secs, congelés ou en saumure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59143516" backgroundQuery="1" createdVersion="6" refreshedVersion="6" minRefreshableVersion="3" recordCount="0" supportSubquery="1" supportAdvancedDrill="1" xr:uid="{5E12F411-D674-4308-A195-F69E984023AF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9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62384257" backgroundQuery="1" createdVersion="6" refreshedVersion="6" minRefreshableVersion="3" recordCount="0" supportSubquery="1" supportAdvancedDrill="1" xr:uid="{11ED6324-E5EE-4A91-88C6-D07111AF4C67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68171299" backgroundQuery="1" createdVersion="6" refreshedVersion="6" minRefreshableVersion="3" recordCount="0" supportSubquery="1" supportAdvancedDrill="1" xr:uid="{9F1AF08D-6E86-45D0-986F-219948DD54B1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68749999" backgroundQuery="1" createdVersion="6" refreshedVersion="6" minRefreshableVersion="3" recordCount="0" supportSubquery="1" supportAdvancedDrill="1" xr:uid="{7833B768-806B-478A-997D-F26BCB40455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4" level="1">
      <sharedItems count="1">
        <s v="[DIM_DateEnregistrement].[Enregistrement_Mois].&amp;[01]" c="01"/>
      </sharedItems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69791669" backgroundQuery="1" createdVersion="6" refreshedVersion="6" minRefreshableVersion="3" recordCount="0" supportSubquery="1" supportAdvancedDrill="1" xr:uid="{D2CC1E59-035D-40EE-860C-A1852F3A0D0E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76388889" backgroundQuery="1" createdVersion="6" refreshedVersion="6" minRefreshableVersion="3" recordCount="0" supportSubquery="1" supportAdvancedDrill="1" xr:uid="{F21EEF29-E0B4-47A8-AD2D-DF0847A1172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26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8020833" backgroundQuery="1" createdVersion="6" refreshedVersion="6" minRefreshableVersion="3" recordCount="0" supportSubquery="1" supportAdvancedDrill="1" xr:uid="{3F80DCA9-23FF-4A00-80CD-31D0AC080AF4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6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85879626" backgroundQuery="1" createdVersion="6" refreshedVersion="6" minRefreshableVersion="3" recordCount="0" supportSubquery="1" supportAdvancedDrill="1" xr:uid="{1DB56216-197D-4244-B60C-0EE15060CCC3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4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90393521" backgroundQuery="1" createdVersion="6" refreshedVersion="6" minRefreshableVersion="3" recordCount="0" supportSubquery="1" supportAdvancedDrill="1" xr:uid="{BFF89E0C-0C17-4F0C-AB4A-74146DA5AF47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23495369" backgroundQuery="1" createdVersion="6" refreshedVersion="6" minRefreshableVersion="3" recordCount="0" supportSubquery="1" supportAdvancedDrill="1" xr:uid="{E2971F1A-F395-4868-9870-3A19C6A32733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96064817" backgroundQuery="1" createdVersion="6" refreshedVersion="6" minRefreshableVersion="3" recordCount="0" supportSubquery="1" supportAdvancedDrill="1" xr:uid="{5F76CDCD-588F-454B-BF0E-913695444C76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2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203819446" backgroundQuery="1" createdVersion="6" refreshedVersion="6" minRefreshableVersion="3" recordCount="0" supportSubquery="1" supportAdvancedDrill="1" xr:uid="{AD7C8D24-0C21-4431-BD96-058B0138E7E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561.653469097226" backgroundQuery="1" createdVersion="3" refreshedVersion="6" minRefreshableVersion="3" recordCount="0" supportSubquery="1" supportAdvancedDrill="1" xr:uid="{B7A385BE-6DBB-4861-9BBF-14D9BC5E05A9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129870209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28125003" backgroundQuery="1" createdVersion="6" refreshedVersion="6" minRefreshableVersion="3" recordCount="0" supportSubquery="1" supportAdvancedDrill="1" xr:uid="{F70428FD-3BFF-42B1-9ED9-1A83E4BD80C3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7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31481482" backgroundQuery="1" createdVersion="6" refreshedVersion="6" minRefreshableVersion="3" recordCount="0" supportSubquery="1" supportAdvancedDrill="1" xr:uid="{FD6E2125-F773-47E2-8BBE-44C39D3BAC64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3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cobalt]" c="Minerai de cobalt"/>
        <s v="[DIM_Article].[Ar_NPR_LIB].&amp;[Minerai de zinc]" c="Minerai de zinc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35879631" backgroundQuery="1" createdVersion="6" refreshedVersion="6" minRefreshableVersion="3" recordCount="0" supportSubquery="1" supportAdvancedDrill="1" xr:uid="{00B858EB-0E2B-41B6-AEB1-AC4542823CCF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37152778" backgroundQuery="1" createdVersion="6" refreshedVersion="6" minRefreshableVersion="3" recordCount="0" supportSubquery="1" supportAdvancedDrill="1" xr:uid="{FB2BFBC3-EFD4-4954-A187-E72986271EFA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39930557" backgroundQuery="1" createdVersion="6" refreshedVersion="6" minRefreshableVersion="3" recordCount="0" supportSubquery="1" supportAdvancedDrill="1" xr:uid="{A7599A26-304A-44A9-A88C-076058D4E974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 brute de pétrole]" c="Huile brute de pétrole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45717592" backgroundQuery="1" createdVersion="6" refreshedVersion="6" minRefreshableVersion="3" recordCount="0" supportSubquery="1" supportAdvancedDrill="1" xr:uid="{998F929F-108B-4ECE-A2B7-4051049ADE67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715.654149884256" backgroundQuery="1" createdVersion="6" refreshedVersion="6" minRefreshableVersion="3" recordCount="0" supportSubquery="1" supportAdvancedDrill="1" xr:uid="{94158820-E5AF-4278-9563-079A4D6A3AFC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2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aises et framboises]" c="Fraises et framboises"/>
        <s v="[DIM_Article].[Ar_NPR_LIB].&amp;[Fromage]" c="Fromage"/>
        <s v="[DIM_Article].[Ar_NPR_LIB].&amp;[Fruits frais ou secs, congelés ou en saumure]" c="Fruits frais ou secs, congelés ou en saumure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2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2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3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2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2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2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2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2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2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2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2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2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2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2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2" unbalanced="0"/>
    <cacheHierarchy uniqueName="[DIM_Article].[Ar_GU_ID]" caption="Ar_GU_ID" attribute="1" defaultMemberUniqueName="[DIM_Article].[Ar_GU_ID].[All]" allUniqueName="[DIM_Article].[Ar_GU_ID].[All]" dimensionUniqueName="[DIM_Article]" displayFolder="" count="2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2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2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2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2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2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2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2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2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2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2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2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2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2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2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2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2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2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2" unbalanced="0"/>
    <cacheHierarchy uniqueName="[DIM_Article].[Ar_NPR_ID]" caption="Ar_NPR_ID" attribute="1" defaultMemberUniqueName="[DIM_Article].[Ar_NPR_ID].[All]" allUniqueName="[DIM_Article].[Ar_NPR_ID].[All]" dimensionUniqueName="[DIM_Article]" displayFolder="" count="2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2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2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2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2" unbalanced="0"/>
    <cacheHierarchy uniqueName="[DIM_Article].[Ar_SH_ID]" caption="Ar_SH_ID" attribute="1" defaultMemberUniqueName="[DIM_Article].[Ar_SH_ID].[All]" allUniqueName="[DIM_Article].[Ar_SH_ID].[All]" dimensionUniqueName="[DIM_Article]" displayFolder="" count="2" unbalanced="0"/>
    <cacheHierarchy uniqueName="[DIM_Article].[Ar_SH_LIB]" caption="Ar_SH_LIB" attribute="1" defaultMemberUniqueName="[DIM_Article].[Ar_SH_LIB].[All]" allUniqueName="[DIM_Article].[Ar_SH_LIB].[All]" dimensionUniqueName="[DIM_Article]" displayFolder="" count="2" unbalanced="0"/>
    <cacheHierarchy uniqueName="[DIM_Article].[Ar_SH4_ID]" caption="Ar_SH4_ID" attribute="1" defaultMemberUniqueName="[DIM_Article].[Ar_SH4_ID].[All]" allUniqueName="[DIM_Article].[Ar_SH4_ID].[All]" dimensionUniqueName="[DIM_Article]" displayFolder="" count="2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2" unbalanced="0"/>
    <cacheHierarchy uniqueName="[DIM_Article].[Ar_SH6_ID]" caption="Ar_SH6_ID" attribute="1" defaultMemberUniqueName="[DIM_Article].[Ar_SH6_ID].[All]" allUniqueName="[DIM_Article].[Ar_SH6_ID].[All]" dimensionUniqueName="[DIM_Article]" displayFolder="" count="2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2" unbalanced="0"/>
    <cacheHierarchy uniqueName="[DIM_Article].[Ar_UC_LIB]" caption="Ar_UC_LIB" attribute="1" defaultMemberUniqueName="[DIM_Article].[Ar_UC_LIB].[All]" allUniqueName="[DIM_Article].[Ar_UC_LIB].[All]" dimensionUniqueName="[DIM_Article]" displayFolder="" count="2" unbalanced="0"/>
    <cacheHierarchy uniqueName="[DIM_Article].[CTCI]" caption="CTCI" defaultMemberUniqueName="[DIM_Article].[CTCI].[All]" allUniqueName="[DIM_Article].[CTCI].[All]" dimensionUniqueName="[DIM_Article]" displayFolder="" count="9" unbalanced="0"/>
    <cacheHierarchy uniqueName="[DIM_Article].[NCN]" caption="NCN" defaultMemberUniqueName="[DIM_Article].[NCN].[All]" allUniqueName="[DIM_Article].[NCN].[All]" dimensionUniqueName="[DIM_Article]" displayFolder="" count="9" unbalanced="0"/>
    <cacheHierarchy uniqueName="[DIM_Article].[NMP]" caption="NMP" defaultMemberUniqueName="[DIM_Article].[NMP].[All]" allUniqueName="[DIM_Article].[NMP].[All]" dimensionUniqueName="[DIM_Article]" displayFolder="" count="15" unbalanced="0"/>
    <cacheHierarchy uniqueName="[DIM_Article].[NPR]" caption="NPR" defaultMemberUniqueName="[DIM_Article].[NPR].[All]" allUniqueName="[DIM_Article].[NPR].[All]" dimensionUniqueName="[DIM_Article]" displayFolder="" count="7" unbalanced="0"/>
    <cacheHierarchy uniqueName="[DIM_Article].[PRO]" caption="PRO" defaultMemberUniqueName="[DIM_Article].[PRO].[All]" allUniqueName="[DIM_Article].[PRO].[All]" dimensionUniqueName="[DIM_Article]" displayFolder="" count="5" unbalanced="0"/>
    <cacheHierarchy uniqueName="[DIM_Article].[SH]" caption="SH" defaultMemberUniqueName="[DIM_Article].[SH].[All]" allUniqueName="[DIM_Article].[SH].[All]" dimensionUniqueName="[DIM_Article]" displayFolder="" count="13" unbalanced="0"/>
    <cacheHierarchy uniqueName="[DIM_ASP].[ASP_ID]" caption="ASP_ID" attribute="1" defaultMemberUniqueName="[DIM_ASP].[ASP_ID].[All]" allUniqueName="[DIM_ASP].[ASP_ID].[All]" dimensionUniqueName="[DIM_ASP]" displayFolder="" count="2" unbalanced="0"/>
    <cacheHierarchy uniqueName="[DIM_ASP].[ASP_Lib]" caption="ASP_Lib" attribute="1" defaultMemberUniqueName="[DIM_ASP].[ASP_Lib].[All]" allUniqueName="[DIM_ASP].[ASP_Lib].[All]" dimensionUniqueName="[DIM_ASP]" displayFolder="" count="2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2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2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2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2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5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2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2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2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2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2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2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2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2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2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2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2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2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2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2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2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2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2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2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2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2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2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2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5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2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2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2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2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2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2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2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2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2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2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2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2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2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2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2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2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2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2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2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2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2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2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2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2" unbalanced="0"/>
    <cacheHierarchy uniqueName="[DIM_FluxG].[FG_Sens_ID]" caption="FG_Sens_ID" attribute="1" defaultMemberUniqueName="[DIM_FluxG].[FG_Sens_ID].[All]" allUniqueName="[DIM_FluxG].[FG_Sens_ID].[All]" dimensionUniqueName="[DIM_FluxG]" displayFolder="" count="2" unbalanced="0"/>
    <cacheHierarchy uniqueName="[DIM_FluxG].[FG_Sens_LIB]" caption="FG_Sens_LIB" attribute="1" defaultMemberUniqueName="[DIM_FluxG].[FG_Sens_LIB].[All]" allUniqueName="[DIM_FluxG].[FG_Sens_LIB].[All]" dimensionUniqueName="[DIM_FluxG]" displayFolder="" count="2" unbalanced="0"/>
    <cacheHierarchy uniqueName="[DIM_FluxG].[FluxG]" caption="FluxG" defaultMemberUniqueName="[DIM_FluxG].[FluxG].[All]" allUniqueName="[DIM_FluxG].[FluxG].[All]" dimensionUniqueName="[DIM_FluxG]" displayFolder="" count="5" unbalanced="0"/>
    <cacheHierarchy uniqueName="[DIM_FluxS].[FluxS]" caption="FluxS" defaultMemberUniqueName="[DIM_FluxS].[FluxS].[All]" allUniqueName="[DIM_FluxS].[FluxS].[All]" dimensionUniqueName="[DIM_FluxS]" displayFolder="" count="5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2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2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2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2" unbalanced="0"/>
    <cacheHierarchy uniqueName="[DIM_FluxS].[FS_Sens_ID]" caption="FS_Sens_ID" attribute="1" defaultMemberUniqueName="[DIM_FluxS].[FS_Sens_ID].[All]" allUniqueName="[DIM_FluxS].[FS_Sens_ID].[All]" dimensionUniqueName="[DIM_FluxS]" displayFolder="" count="2" unbalanced="0"/>
    <cacheHierarchy uniqueName="[DIM_FluxS].[FS_Sens_LIB]" caption="FS_Sens_LIB" attribute="1" defaultMemberUniqueName="[DIM_FluxS].[FS_Sens_LIB].[All]" allUniqueName="[DIM_FluxS].[FS_Sens_LIB].[All]" dimensionUniqueName="[DIM_FluxS]" displayFolder="" count="2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2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2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2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2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2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2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2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2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2" unbalanced="0"/>
    <cacheHierarchy uniqueName="[DIM_Operateur].[O_RC_ID]" caption="O_RC_ID" attribute="1" defaultMemberUniqueName="[DIM_Operateur].[O_RC_ID].[All]" allUniqueName="[DIM_Operateur].[O_RC_ID].[All]" dimensionUniqueName="[DIM_Operateur]" displayFolder="" count="2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2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2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2" unbalanced="0"/>
    <cacheHierarchy uniqueName="[DIM_Operateur].[Opérateur]" caption="Opérateur" defaultMemberUniqueName="[DIM_Operateur].[Opérateur].[All]" allUniqueName="[DIM_Operateur].[Opérateur].[All]" dimensionUniqueName="[DIM_Operateur]" displayFolder="" count="7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2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2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2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2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5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2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2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2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2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2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2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2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5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2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2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2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5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2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2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2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2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2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2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2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5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2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2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2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2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5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2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2" unbalanced="0"/>
    <cacheHierarchy uniqueName="[DIM_Sens].[S_Sens_ID]" caption="S_Sens_ID" attribute="1" defaultMemberUniqueName="[DIM_Sens].[S_Sens_ID].[All]" allUniqueName="[DIM_Sens].[S_Sens_ID].[All]" dimensionUniqueName="[DIM_Sens]" displayFolder="" count="2" unbalanced="0"/>
    <cacheHierarchy uniqueName="[DIM_Sens].[S_Sens_Lib]" caption="S_Sens_Lib" attribute="1" defaultMemberUniqueName="[DIM_Sens].[S_Sens_Lib].[All]" allUniqueName="[DIM_Sens].[S_Sens_Lib].[All]" dimensionUniqueName="[DIM_Sens]" displayFolder="" count="2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2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2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2" unbalanced="0" hidden="1"/>
    <cacheHierarchy uniqueName="[DIM_ASP].[PK_ASP]" caption="PK_ASP" attribute="1" keyAttribute="1" defaultMemberUniqueName="[DIM_ASP].[PK_ASP].[All]" allUniqueName="[DIM_ASP].[PK_ASP].[All]" dimensionUniqueName="[DIM_ASP]" displayFolder="" count="2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2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2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2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2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2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2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2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2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2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2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2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2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2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2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2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2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395767-1422-488E-A2AC-2456BDC13295}" name="Tableau croisé dynamique10" cacheId="282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942EE6-DC1A-4476-A73C-7438C382ECBF}" name="Tableau croisé dynamique17" cacheId="303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F6:J62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4">
    <i>
      <x/>
    </i>
    <i r="1">
      <x v="12"/>
    </i>
    <i r="1">
      <x v="22"/>
    </i>
    <i r="1">
      <x v="49"/>
    </i>
    <i r="1">
      <x/>
    </i>
    <i r="1">
      <x v="28"/>
    </i>
    <i r="1">
      <x v="20"/>
    </i>
    <i r="1">
      <x v="40"/>
    </i>
    <i r="1">
      <x v="46"/>
    </i>
    <i r="1">
      <x v="35"/>
    </i>
    <i r="1">
      <x v="11"/>
    </i>
    <i r="1">
      <x v="34"/>
    </i>
    <i r="1">
      <x v="47"/>
    </i>
    <i r="1">
      <x v="39"/>
    </i>
    <i r="1">
      <x v="17"/>
    </i>
    <i r="1">
      <x v="16"/>
    </i>
    <i r="1">
      <x v="21"/>
    </i>
    <i r="1">
      <x v="10"/>
    </i>
    <i r="1">
      <x v="32"/>
    </i>
    <i r="1">
      <x v="13"/>
    </i>
    <i r="1">
      <x v="38"/>
    </i>
    <i r="1">
      <x v="14"/>
    </i>
    <i r="1">
      <x v="15"/>
    </i>
    <i r="1">
      <x v="48"/>
    </i>
    <i r="1">
      <x v="19"/>
    </i>
    <i r="1">
      <x v="7"/>
    </i>
    <i r="1">
      <x v="8"/>
    </i>
    <i r="1">
      <x v="24"/>
    </i>
    <i r="1">
      <x v="9"/>
    </i>
    <i r="1">
      <x v="43"/>
    </i>
    <i r="1">
      <x v="37"/>
    </i>
    <i r="1">
      <x v="25"/>
    </i>
    <i r="1">
      <x v="30"/>
    </i>
    <i r="1">
      <x v="6"/>
    </i>
    <i r="1">
      <x v="36"/>
    </i>
    <i r="1">
      <x v="42"/>
    </i>
    <i r="1">
      <x v="41"/>
    </i>
    <i r="1">
      <x v="51"/>
    </i>
    <i r="1">
      <x v="27"/>
    </i>
    <i r="1">
      <x v="1"/>
    </i>
    <i r="1">
      <x v="2"/>
    </i>
    <i r="1">
      <x v="4"/>
    </i>
    <i r="1">
      <x v="18"/>
    </i>
    <i r="1">
      <x v="5"/>
    </i>
    <i r="1">
      <x v="31"/>
    </i>
    <i r="1">
      <x v="44"/>
    </i>
    <i r="1">
      <x v="50"/>
    </i>
    <i r="1">
      <x v="45"/>
    </i>
    <i r="1">
      <x v="33"/>
    </i>
    <i r="1">
      <x v="23"/>
    </i>
    <i r="1">
      <x v="26"/>
    </i>
    <i r="1">
      <x v="29"/>
    </i>
    <i r="1">
      <x v="3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49">
      <pivotArea type="all" dataOnly="0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E37357-3813-47AE-BCEE-4A2859816A01}" name="Tableau croisé dynamique16" cacheId="300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57"/>
    </i>
    <i r="1">
      <x v="31"/>
    </i>
    <i r="1">
      <x v="48"/>
    </i>
    <i r="1">
      <x v="3"/>
    </i>
    <i r="1">
      <x v="18"/>
    </i>
    <i r="1">
      <x v="25"/>
    </i>
    <i r="1">
      <x/>
    </i>
    <i r="1">
      <x v="2"/>
    </i>
    <i r="1">
      <x v="60"/>
    </i>
    <i r="1">
      <x v="32"/>
    </i>
    <i r="1">
      <x v="14"/>
    </i>
    <i r="1">
      <x v="10"/>
    </i>
    <i r="1">
      <x v="56"/>
    </i>
    <i r="1">
      <x v="80"/>
    </i>
    <i r="1">
      <x v="24"/>
    </i>
    <i r="1">
      <x v="82"/>
    </i>
    <i r="1">
      <x v="47"/>
    </i>
    <i r="1">
      <x v="22"/>
    </i>
    <i r="1">
      <x v="63"/>
    </i>
    <i r="1">
      <x v="19"/>
    </i>
    <i r="1">
      <x v="76"/>
    </i>
    <i r="1">
      <x v="9"/>
    </i>
    <i r="1">
      <x v="74"/>
    </i>
    <i r="1">
      <x v="11"/>
    </i>
    <i r="1">
      <x v="7"/>
    </i>
    <i r="1">
      <x v="81"/>
    </i>
    <i r="1">
      <x v="79"/>
    </i>
    <i r="1">
      <x v="38"/>
    </i>
    <i r="1">
      <x v="6"/>
    </i>
    <i r="1">
      <x v="51"/>
    </i>
    <i r="1">
      <x v="30"/>
    </i>
    <i r="1">
      <x v="12"/>
    </i>
    <i r="1">
      <x v="59"/>
    </i>
    <i r="1">
      <x v="37"/>
    </i>
    <i r="1">
      <x v="40"/>
    </i>
    <i r="1">
      <x v="62"/>
    </i>
    <i r="1">
      <x v="23"/>
    </i>
    <i r="1">
      <x v="34"/>
    </i>
    <i r="1">
      <x v="69"/>
    </i>
    <i r="1">
      <x v="4"/>
    </i>
    <i r="1">
      <x v="58"/>
    </i>
    <i r="1">
      <x v="83"/>
    </i>
    <i r="1">
      <x v="15"/>
    </i>
    <i r="1">
      <x v="65"/>
    </i>
    <i r="1">
      <x v="78"/>
    </i>
    <i r="1">
      <x v="70"/>
    </i>
    <i r="1">
      <x v="35"/>
    </i>
    <i r="1">
      <x v="28"/>
    </i>
    <i r="1">
      <x v="21"/>
    </i>
    <i r="1">
      <x v="49"/>
    </i>
    <i r="1">
      <x v="67"/>
    </i>
    <i r="1">
      <x v="52"/>
    </i>
    <i r="1">
      <x v="36"/>
    </i>
    <i r="1">
      <x v="75"/>
    </i>
    <i r="1">
      <x v="72"/>
    </i>
    <i r="1">
      <x v="71"/>
    </i>
    <i r="1">
      <x v="13"/>
    </i>
    <i r="1">
      <x v="77"/>
    </i>
    <i r="1">
      <x v="44"/>
    </i>
    <i r="1">
      <x v="29"/>
    </i>
    <i r="1">
      <x v="27"/>
    </i>
    <i r="1">
      <x v="33"/>
    </i>
    <i r="1">
      <x v="73"/>
    </i>
    <i r="1">
      <x v="17"/>
    </i>
    <i r="1">
      <x v="20"/>
    </i>
    <i r="1">
      <x v="54"/>
    </i>
    <i r="1">
      <x v="46"/>
    </i>
    <i r="1">
      <x v="1"/>
    </i>
    <i r="1">
      <x v="43"/>
    </i>
    <i r="1">
      <x v="16"/>
    </i>
    <i r="1">
      <x v="68"/>
    </i>
    <i r="1">
      <x v="66"/>
    </i>
    <i r="1">
      <x v="5"/>
    </i>
    <i r="1">
      <x v="61"/>
    </i>
    <i r="1">
      <x v="42"/>
    </i>
    <i r="1">
      <x v="53"/>
    </i>
    <i r="1">
      <x v="8"/>
    </i>
    <i r="1">
      <x v="39"/>
    </i>
    <i r="1">
      <x v="50"/>
    </i>
    <i r="1">
      <x v="64"/>
    </i>
    <i r="1">
      <x v="45"/>
    </i>
    <i r="1">
      <x v="26"/>
    </i>
    <i r="1">
      <x v="55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54">
      <pivotArea type="all" dataOnly="0" outline="0" fieldPosition="0"/>
    </format>
    <format dxfId="53">
      <pivotArea field="0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9BF0AB-C390-42E7-A519-2B81E1E15EE7}" name="Tableau croisé dynamique3" cacheId="321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59">
      <pivotArea type="all" dataOnly="0" outline="0" fieldPosition="0"/>
    </format>
    <format dxfId="58">
      <pivotArea field="0" type="button" dataOnly="0" labelOnly="1" outline="0" axis="axisCol" fieldPosition="0"/>
    </format>
    <format dxfId="57">
      <pivotArea type="topRight" dataOnly="0" labelOnly="1" outline="0" fieldPosition="0"/>
    </format>
    <format dxfId="56">
      <pivotArea dataOnly="0" labelOnly="1" fieldPosition="0">
        <references count="1">
          <reference field="0" count="0"/>
        </references>
      </pivotArea>
    </format>
    <format dxfId="5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038526-2E05-474F-B3B5-571FA80A3E7D}" name="Tableau croisé dynamique7" cacheId="333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64">
      <pivotArea type="all" dataOnly="0" outline="0" fieldPosition="0"/>
    </format>
    <format dxfId="63">
      <pivotArea field="0" type="button" dataOnly="0" labelOnly="1" outline="0" axis="axisCol" fieldPosition="0"/>
    </format>
    <format dxfId="62">
      <pivotArea type="topRight" dataOnly="0" labelOnly="1" outline="0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852E1F-FB40-4065-A271-D0F71AE37BAD}" name="Tableau croisé dynamique9" cacheId="339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6"/>
    </i>
    <i r="1">
      <x v="58"/>
    </i>
    <i r="1">
      <x v="51"/>
    </i>
    <i r="1">
      <x v="29"/>
    </i>
    <i r="1">
      <x v="42"/>
    </i>
    <i r="1">
      <x v="76"/>
    </i>
    <i r="1">
      <x v="3"/>
    </i>
    <i r="1">
      <x v="20"/>
    </i>
    <i r="1">
      <x v="63"/>
    </i>
    <i r="1">
      <x v="17"/>
    </i>
    <i r="1">
      <x v="34"/>
    </i>
    <i r="1">
      <x v="40"/>
    </i>
    <i r="1">
      <x v="73"/>
    </i>
    <i r="1">
      <x v="36"/>
    </i>
    <i r="1">
      <x v="1"/>
    </i>
    <i r="1">
      <x v="15"/>
    </i>
    <i r="1">
      <x v="47"/>
    </i>
    <i r="1">
      <x v="41"/>
    </i>
    <i r="1">
      <x v="69"/>
    </i>
    <i r="1">
      <x v="7"/>
    </i>
    <i r="1">
      <x v="45"/>
    </i>
    <i r="1">
      <x v="33"/>
    </i>
    <i r="1">
      <x v="52"/>
    </i>
    <i r="1">
      <x v="5"/>
    </i>
    <i r="1">
      <x v="44"/>
    </i>
    <i r="1">
      <x v="70"/>
    </i>
    <i r="1">
      <x v="62"/>
    </i>
    <i r="1">
      <x v="25"/>
    </i>
    <i r="1">
      <x v="48"/>
    </i>
    <i r="1">
      <x v="4"/>
    </i>
    <i r="1">
      <x v="50"/>
    </i>
    <i r="1">
      <x v="68"/>
    </i>
    <i r="1">
      <x v="53"/>
    </i>
    <i r="1">
      <x v="54"/>
    </i>
    <i r="1">
      <x v="39"/>
    </i>
    <i r="1">
      <x v="65"/>
    </i>
    <i r="1">
      <x v="10"/>
    </i>
    <i r="1">
      <x v="61"/>
    </i>
    <i r="1">
      <x v="24"/>
    </i>
    <i r="1">
      <x v="9"/>
    </i>
    <i r="1">
      <x v="60"/>
    </i>
    <i r="1">
      <x v="26"/>
    </i>
    <i r="1">
      <x v="18"/>
    </i>
    <i r="1">
      <x v="22"/>
    </i>
    <i r="1">
      <x v="35"/>
    </i>
    <i r="1">
      <x v="32"/>
    </i>
    <i r="1">
      <x v="74"/>
    </i>
    <i r="1">
      <x v="43"/>
    </i>
    <i r="1">
      <x v="46"/>
    </i>
    <i r="1">
      <x v="66"/>
    </i>
    <i r="1">
      <x v="37"/>
    </i>
    <i r="1">
      <x v="57"/>
    </i>
    <i r="1">
      <x v="14"/>
    </i>
    <i r="1">
      <x v="30"/>
    </i>
    <i r="1">
      <x v="28"/>
    </i>
    <i r="1">
      <x v="16"/>
    </i>
    <i r="1">
      <x v="59"/>
    </i>
    <i r="1">
      <x v="11"/>
    </i>
    <i r="1">
      <x v="2"/>
    </i>
    <i r="1">
      <x v="19"/>
    </i>
    <i r="1">
      <x v="12"/>
    </i>
    <i r="1">
      <x v="75"/>
    </i>
    <i r="1">
      <x v="27"/>
    </i>
    <i r="1">
      <x v="23"/>
    </i>
    <i r="1">
      <x v="56"/>
    </i>
    <i r="1">
      <x v="72"/>
    </i>
    <i r="1">
      <x/>
    </i>
    <i r="1">
      <x v="8"/>
    </i>
    <i r="1">
      <x v="21"/>
    </i>
    <i r="1">
      <x v="55"/>
    </i>
    <i r="1">
      <x v="31"/>
    </i>
    <i r="1">
      <x v="67"/>
    </i>
    <i r="1">
      <x v="49"/>
    </i>
    <i r="1">
      <x v="13"/>
    </i>
    <i r="1">
      <x v="38"/>
    </i>
    <i r="1">
      <x v="64"/>
    </i>
    <i r="1">
      <x v="7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69">
      <pivotArea type="all" dataOnly="0" outline="0" fieldPosition="0"/>
    </format>
    <format dxfId="68">
      <pivotArea field="0" type="button" dataOnly="0" labelOnly="1" outline="0" axis="axisCol" fieldPosition="0"/>
    </format>
    <format dxfId="67">
      <pivotArea type="topRight" dataOnly="0" labelOnly="1" outline="0" fieldPosition="0"/>
    </format>
    <format dxfId="66">
      <pivotArea dataOnly="0" labelOnly="1" fieldPosition="0">
        <references count="1">
          <reference field="0" count="0"/>
        </references>
      </pivotArea>
    </format>
    <format dxfId="6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262227-EAC7-440C-8825-33D312E6D1B0}" name="Tableau croisé dynamique2" cacheId="312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2"/>
    </i>
    <i r="1">
      <x v="6"/>
    </i>
    <i r="1">
      <x v="4"/>
    </i>
    <i r="1">
      <x v="3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74">
      <pivotArea type="all" dataOnly="0" outline="0" fieldPosition="0"/>
    </format>
    <format dxfId="73">
      <pivotArea field="0" type="button" dataOnly="0" labelOnly="1" outline="0" axis="axisCol" fieldPosition="0"/>
    </format>
    <format dxfId="72">
      <pivotArea type="topRight" dataOnly="0" labelOnly="1" outline="0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24A01A-23F6-42AC-9755-72B989C3B676}" name="Tableau croisé dynamique4" cacheId="324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AL6:AP36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28">
    <i>
      <x/>
    </i>
    <i r="1">
      <x v="24"/>
    </i>
    <i r="1">
      <x v="22"/>
    </i>
    <i r="1">
      <x v="18"/>
    </i>
    <i r="1">
      <x v="11"/>
    </i>
    <i r="1">
      <x v="15"/>
    </i>
    <i r="1">
      <x v="23"/>
    </i>
    <i r="1">
      <x v="17"/>
    </i>
    <i r="1">
      <x v="3"/>
    </i>
    <i r="1">
      <x/>
    </i>
    <i r="1">
      <x v="16"/>
    </i>
    <i r="1">
      <x v="1"/>
    </i>
    <i r="1">
      <x v="2"/>
    </i>
    <i r="1">
      <x v="13"/>
    </i>
    <i r="1">
      <x v="14"/>
    </i>
    <i r="1">
      <x v="4"/>
    </i>
    <i r="1">
      <x v="20"/>
    </i>
    <i r="1">
      <x v="25"/>
    </i>
    <i r="1">
      <x v="9"/>
    </i>
    <i r="1">
      <x v="10"/>
    </i>
    <i r="1">
      <x v="19"/>
    </i>
    <i r="1">
      <x v="21"/>
    </i>
    <i r="1">
      <x v="12"/>
    </i>
    <i r="1">
      <x v="8"/>
    </i>
    <i r="1">
      <x v="6"/>
    </i>
    <i r="1">
      <x v="7"/>
    </i>
    <i r="1">
      <x v="5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79">
      <pivotArea type="all" dataOnly="0" outline="0" fieldPosition="0"/>
    </format>
    <format dxfId="78">
      <pivotArea field="0" type="button" dataOnly="0" labelOnly="1" outline="0" axis="axisCol" fieldPosition="0"/>
    </format>
    <format dxfId="77">
      <pivotArea type="topRight" dataOnly="0" labelOnly="1" outline="0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F500DE-319B-4884-B6D7-30908C37743B}" name="Tableau croisé dynamique13" cacheId="291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DP6:DT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18"/>
    </i>
    <i r="1">
      <x v="6"/>
    </i>
    <i r="1">
      <x v="13"/>
    </i>
    <i r="1">
      <x v="17"/>
    </i>
    <i r="1">
      <x v="20"/>
    </i>
    <i r="1">
      <x v="14"/>
    </i>
    <i r="1">
      <x v="27"/>
    </i>
    <i r="1">
      <x v="24"/>
    </i>
    <i r="1">
      <x v="25"/>
    </i>
    <i r="1">
      <x v="26"/>
    </i>
    <i r="1">
      <x v="4"/>
    </i>
    <i r="1">
      <x v="12"/>
    </i>
    <i r="1">
      <x v="2"/>
    </i>
    <i r="1">
      <x v="3"/>
    </i>
    <i r="1">
      <x v="7"/>
    </i>
    <i r="1">
      <x v="19"/>
    </i>
    <i r="1">
      <x v="5"/>
    </i>
    <i r="1">
      <x v="15"/>
    </i>
    <i r="1">
      <x v="10"/>
    </i>
    <i r="1">
      <x/>
    </i>
    <i r="1">
      <x v="8"/>
    </i>
    <i r="1">
      <x v="11"/>
    </i>
    <i r="1">
      <x v="1"/>
    </i>
    <i r="1">
      <x v="23"/>
    </i>
    <i r="1">
      <x v="9"/>
    </i>
    <i r="1">
      <x v="28"/>
    </i>
    <i r="1">
      <x v="22"/>
    </i>
    <i r="1">
      <x v="21"/>
    </i>
    <i r="1">
      <x v="1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84">
      <pivotArea type="all" dataOnly="0" outline="0" fieldPosition="0"/>
    </format>
    <format dxfId="83">
      <pivotArea field="0" type="button" dataOnly="0" labelOnly="1" outline="0" axis="axisCol" fieldPosition="0"/>
    </format>
    <format dxfId="82">
      <pivotArea type="topRight" dataOnly="0" labelOnly="1" outline="0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0F8F65-E697-4668-A4F7-3F9C7D52C2AE}" name="Tableau croisé dynamique25" cacheId="318" applyNumberFormats="0" applyBorderFormats="0" applyFontFormats="0" applyPatternFormats="0" applyAlignmentFormats="0" applyWidthHeightFormats="1" dataCaption="Valeurs" updatedVersion="6" minRefreshableVersion="3" useAutoFormatting="1" subtotalHiddenItems="1" rowGrandTotals="0" colGrandTotals="0" itemPrintTitles="1" createdVersion="6" indent="0" outline="1" outlineData="1" multipleFieldFilters="0" fieldListSortAscending="1">
  <location ref="A8:A9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</pivotFields>
  <rowFields count="1">
    <field x="2"/>
  </rowFields>
  <rowItems count="1">
    <i>
      <x/>
    </i>
  </rowItems>
  <formats count="4">
    <format dxfId="88">
      <pivotArea type="all" dataOnly="0" outline="0" fieldPosition="0"/>
    </format>
    <format dxfId="87">
      <pivotArea field="0" type="button" dataOnly="0" labelOnly="1" outline="0"/>
    </format>
    <format dxfId="86">
      <pivotArea type="topRight" dataOnly="0" labelOnly="1" outline="0" fieldPosition="0"/>
    </format>
    <format dxfId="8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97A9E8-8772-437C-8CC4-89B4C774F76D}" name="Tableau croisé dynamique19" cacheId="309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BY6:CC18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  <pageField fld="6" hier="37" name="[DIM_Article].[Ar_NPR_LIB].[All]" cap="All"/>
  </pageFields>
  <dataFields count="2">
    <dataField fld="5" baseField="0" baseItem="0"/>
    <dataField fld="2" baseField="0" baseItem="0" numFmtId="169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2C2F47-79DA-4B56-A75B-3A6418301700}" name="Tableau croisé dynamique15" cacheId="297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CZ6:DD1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0">
    <i>
      <x/>
    </i>
    <i r="1">
      <x v="2"/>
    </i>
    <i r="1">
      <x v="3"/>
    </i>
    <i r="1">
      <x v="4"/>
    </i>
    <i r="1">
      <x v="6"/>
    </i>
    <i r="1">
      <x v="1"/>
    </i>
    <i r="1">
      <x v="7"/>
    </i>
    <i r="1">
      <x/>
    </i>
    <i r="1">
      <x v="5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5993B0-5923-41D2-8377-4802BABAF6E2}" name="Tableau croisé dynamique12" cacheId="288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DX6:EB2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5">
    <i>
      <x/>
    </i>
    <i r="1">
      <x v="11"/>
    </i>
    <i r="1">
      <x v="3"/>
    </i>
    <i r="1">
      <x v="4"/>
    </i>
    <i r="1">
      <x v="2"/>
    </i>
    <i r="1">
      <x v="10"/>
    </i>
    <i r="1">
      <x v="6"/>
    </i>
    <i r="1">
      <x/>
    </i>
    <i r="1">
      <x v="1"/>
    </i>
    <i r="1">
      <x v="5"/>
    </i>
    <i r="1">
      <x v="12"/>
    </i>
    <i r="1">
      <x v="7"/>
    </i>
    <i r="1">
      <x v="8"/>
    </i>
    <i r="1"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3BEBBE-129B-4B8C-9372-EA9043B6BC63}" name="Tableau croisé dynamique20" cacheId="315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  <pageField fld="6" hier="37" name="[DIM_Article].[Ar_NPR_LIB].[All]" cap="All"/>
  </pageFields>
  <dataFields count="2">
    <dataField fld="5" baseField="0" baseItem="0"/>
    <dataField fld="2" baseField="0" baseItem="0" numFmtId="169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8658F9-66E8-4872-ADED-9ABFC8F848B4}" name="Tableau croisé dynamique8" cacheId="336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BR6:BV82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4">
    <i>
      <x/>
    </i>
    <i r="1">
      <x v="27"/>
    </i>
    <i r="1">
      <x v="56"/>
    </i>
    <i r="1">
      <x v="6"/>
    </i>
    <i r="1">
      <x v="3"/>
    </i>
    <i r="1">
      <x v="20"/>
    </i>
    <i r="1">
      <x v="49"/>
    </i>
    <i r="1">
      <x v="31"/>
    </i>
    <i r="1">
      <x v="62"/>
    </i>
    <i r="1">
      <x v="71"/>
    </i>
    <i r="1">
      <x v="18"/>
    </i>
    <i r="1">
      <x v="66"/>
    </i>
    <i r="1">
      <x v="68"/>
    </i>
    <i r="1">
      <x v="50"/>
    </i>
    <i r="1">
      <x v="40"/>
    </i>
    <i r="1">
      <x v="42"/>
    </i>
    <i r="1">
      <x v="34"/>
    </i>
    <i r="1">
      <x v="32"/>
    </i>
    <i r="1">
      <x v="30"/>
    </i>
    <i r="1">
      <x v="15"/>
    </i>
    <i r="1">
      <x v="11"/>
    </i>
    <i r="1">
      <x v="13"/>
    </i>
    <i r="1">
      <x v="57"/>
    </i>
    <i r="1">
      <x v="61"/>
    </i>
    <i r="1">
      <x v="65"/>
    </i>
    <i r="1">
      <x v="10"/>
    </i>
    <i r="1">
      <x v="37"/>
    </i>
    <i r="1">
      <x v="60"/>
    </i>
    <i r="1">
      <x v="48"/>
    </i>
    <i r="1">
      <x v="64"/>
    </i>
    <i r="1">
      <x v="5"/>
    </i>
    <i r="1">
      <x v="1"/>
    </i>
    <i r="1">
      <x v="33"/>
    </i>
    <i r="1">
      <x v="7"/>
    </i>
    <i r="1">
      <x v="12"/>
    </i>
    <i r="1">
      <x v="45"/>
    </i>
    <i r="1">
      <x v="8"/>
    </i>
    <i r="1">
      <x v="19"/>
    </i>
    <i r="1">
      <x v="51"/>
    </i>
    <i r="1">
      <x v="23"/>
    </i>
    <i r="1">
      <x v="38"/>
    </i>
    <i r="1">
      <x v="9"/>
    </i>
    <i r="1">
      <x v="39"/>
    </i>
    <i r="1">
      <x v="52"/>
    </i>
    <i r="1">
      <x v="58"/>
    </i>
    <i r="1">
      <x v="14"/>
    </i>
    <i r="1">
      <x v="35"/>
    </i>
    <i r="1">
      <x v="41"/>
    </i>
    <i r="1">
      <x v="69"/>
    </i>
    <i r="1">
      <x v="46"/>
    </i>
    <i r="1">
      <x v="43"/>
    </i>
    <i r="1">
      <x v="4"/>
    </i>
    <i r="1">
      <x v="53"/>
    </i>
    <i r="1">
      <x v="59"/>
    </i>
    <i r="1">
      <x v="44"/>
    </i>
    <i r="1">
      <x v="26"/>
    </i>
    <i r="1">
      <x v="63"/>
    </i>
    <i r="1">
      <x v="25"/>
    </i>
    <i r="1">
      <x v="16"/>
    </i>
    <i r="1">
      <x v="22"/>
    </i>
    <i r="1">
      <x v="70"/>
    </i>
    <i r="1">
      <x v="21"/>
    </i>
    <i r="1">
      <x v="24"/>
    </i>
    <i r="1">
      <x v="54"/>
    </i>
    <i r="1">
      <x v="47"/>
    </i>
    <i r="1">
      <x v="28"/>
    </i>
    <i r="1">
      <x v="55"/>
    </i>
    <i r="1">
      <x/>
    </i>
    <i r="1">
      <x v="67"/>
    </i>
    <i r="1">
      <x v="29"/>
    </i>
    <i r="1">
      <x v="36"/>
    </i>
    <i r="1">
      <x v="17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9F6F04-6879-422F-BCE6-E8D96FCE6DDD}" name="Tableau croisé dynamique11" cacheId="285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EF6:EJ7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9">
    <i>
      <x/>
    </i>
    <i r="1">
      <x v="44"/>
    </i>
    <i r="1">
      <x v="66"/>
    </i>
    <i r="1">
      <x v="59"/>
    </i>
    <i r="1">
      <x v="39"/>
    </i>
    <i r="1">
      <x v="29"/>
    </i>
    <i r="1">
      <x v="8"/>
    </i>
    <i r="1">
      <x v="20"/>
    </i>
    <i r="1">
      <x v="55"/>
    </i>
    <i r="1">
      <x v="58"/>
    </i>
    <i r="1">
      <x v="50"/>
    </i>
    <i r="1">
      <x v="51"/>
    </i>
    <i r="1">
      <x v="52"/>
    </i>
    <i r="1">
      <x v="4"/>
    </i>
    <i r="1">
      <x v="12"/>
    </i>
    <i r="1">
      <x v="3"/>
    </i>
    <i r="1">
      <x v="65"/>
    </i>
    <i r="1">
      <x v="16"/>
    </i>
    <i r="1">
      <x v="63"/>
    </i>
    <i r="1">
      <x v="19"/>
    </i>
    <i r="1">
      <x v="53"/>
    </i>
    <i r="1">
      <x v="7"/>
    </i>
    <i r="1">
      <x v="38"/>
    </i>
    <i r="1">
      <x v="42"/>
    </i>
    <i r="1">
      <x v="54"/>
    </i>
    <i r="1">
      <x v="40"/>
    </i>
    <i r="1">
      <x v="14"/>
    </i>
    <i r="1">
      <x v="26"/>
    </i>
    <i r="1">
      <x v="33"/>
    </i>
    <i r="1">
      <x v="64"/>
    </i>
    <i r="1">
      <x v="61"/>
    </i>
    <i r="1">
      <x v="28"/>
    </i>
    <i r="1">
      <x v="15"/>
    </i>
    <i r="1">
      <x v="56"/>
    </i>
    <i r="1">
      <x v="2"/>
    </i>
    <i r="1">
      <x v="13"/>
    </i>
    <i r="1">
      <x v="35"/>
    </i>
    <i r="1">
      <x v="60"/>
    </i>
    <i r="1">
      <x v="47"/>
    </i>
    <i r="1">
      <x v="5"/>
    </i>
    <i r="1">
      <x v="32"/>
    </i>
    <i r="1">
      <x v="1"/>
    </i>
    <i r="1">
      <x v="27"/>
    </i>
    <i r="1">
      <x v="21"/>
    </i>
    <i r="1">
      <x v="46"/>
    </i>
    <i r="1">
      <x v="36"/>
    </i>
    <i r="1">
      <x v="11"/>
    </i>
    <i r="1">
      <x v="6"/>
    </i>
    <i r="1">
      <x v="37"/>
    </i>
    <i r="1">
      <x v="22"/>
    </i>
    <i r="1">
      <x v="9"/>
    </i>
    <i r="1">
      <x v="23"/>
    </i>
    <i r="1">
      <x v="34"/>
    </i>
    <i r="1">
      <x v="24"/>
    </i>
    <i r="1">
      <x v="45"/>
    </i>
    <i r="1">
      <x v="57"/>
    </i>
    <i r="1">
      <x v="25"/>
    </i>
    <i r="1">
      <x v="17"/>
    </i>
    <i r="1">
      <x v="43"/>
    </i>
    <i r="1">
      <x v="10"/>
    </i>
    <i r="1">
      <x v="48"/>
    </i>
    <i r="1">
      <x v="41"/>
    </i>
    <i r="1">
      <x v="49"/>
    </i>
    <i r="1">
      <x v="31"/>
    </i>
    <i r="1">
      <x v="18"/>
    </i>
    <i r="1">
      <x v="62"/>
    </i>
    <i r="1">
      <x/>
    </i>
    <i r="1">
      <x v="3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1889D-C6B8-4B02-8C9A-38B4A6528040}" name="Tableau croisé dynamique6" cacheId="330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BB6:BF7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6">
    <i>
      <x/>
    </i>
    <i r="1">
      <x v="63"/>
    </i>
    <i r="1">
      <x v="62"/>
    </i>
    <i r="1">
      <x v="43"/>
    </i>
    <i r="1">
      <x v="53"/>
    </i>
    <i r="1">
      <x v="4"/>
    </i>
    <i r="1">
      <x v="19"/>
    </i>
    <i r="1">
      <x v="12"/>
    </i>
    <i r="1">
      <x v="38"/>
    </i>
    <i r="1">
      <x v="29"/>
    </i>
    <i r="1">
      <x v="14"/>
    </i>
    <i r="1">
      <x v="7"/>
    </i>
    <i r="1">
      <x v="37"/>
    </i>
    <i r="1">
      <x v="49"/>
    </i>
    <i r="1">
      <x v="48"/>
    </i>
    <i r="1">
      <x v="61"/>
    </i>
    <i r="1">
      <x v="51"/>
    </i>
    <i r="1">
      <x v="28"/>
    </i>
    <i r="1">
      <x v="39"/>
    </i>
    <i r="1">
      <x v="41"/>
    </i>
    <i r="1">
      <x v="36"/>
    </i>
    <i r="1">
      <x v="35"/>
    </i>
    <i r="1">
      <x v="56"/>
    </i>
    <i r="1">
      <x v="8"/>
    </i>
    <i r="1">
      <x v="60"/>
    </i>
    <i r="1">
      <x v="54"/>
    </i>
    <i r="1">
      <x v="55"/>
    </i>
    <i r="1">
      <x v="45"/>
    </i>
    <i r="1">
      <x v="46"/>
    </i>
    <i r="1">
      <x v="26"/>
    </i>
    <i r="1">
      <x v="52"/>
    </i>
    <i r="1">
      <x v="50"/>
    </i>
    <i r="1">
      <x v="20"/>
    </i>
    <i r="1">
      <x v="2"/>
    </i>
    <i r="1">
      <x v="34"/>
    </i>
    <i r="1">
      <x v="3"/>
    </i>
    <i r="1">
      <x v="32"/>
    </i>
    <i r="1">
      <x v="22"/>
    </i>
    <i r="1">
      <x v="11"/>
    </i>
    <i r="1">
      <x v="27"/>
    </i>
    <i r="1">
      <x v="15"/>
    </i>
    <i r="1">
      <x v="31"/>
    </i>
    <i r="1">
      <x v="25"/>
    </i>
    <i r="1">
      <x v="57"/>
    </i>
    <i r="1">
      <x v="6"/>
    </i>
    <i r="1">
      <x v="13"/>
    </i>
    <i r="1">
      <x v="5"/>
    </i>
    <i r="1">
      <x v="24"/>
    </i>
    <i r="1">
      <x v="58"/>
    </i>
    <i r="1">
      <x v="9"/>
    </i>
    <i r="1">
      <x v="47"/>
    </i>
    <i r="1">
      <x v="42"/>
    </i>
    <i r="1">
      <x v="16"/>
    </i>
    <i r="1">
      <x v="1"/>
    </i>
    <i r="1">
      <x v="40"/>
    </i>
    <i r="1">
      <x v="33"/>
    </i>
    <i r="1">
      <x v="21"/>
    </i>
    <i r="1">
      <x v="44"/>
    </i>
    <i r="1">
      <x v="59"/>
    </i>
    <i r="1">
      <x v="23"/>
    </i>
    <i r="1">
      <x v="17"/>
    </i>
    <i r="1">
      <x/>
    </i>
    <i r="1">
      <x v="10"/>
    </i>
    <i r="1">
      <x v="30"/>
    </i>
    <i r="1">
      <x v="1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24">
      <pivotArea type="all" dataOnly="0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9A8821-8032-40D6-AADD-E72736AFB017}" name="Tableau croisé dynamique5" cacheId="327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AT6:AX26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8">
    <i>
      <x/>
    </i>
    <i r="1">
      <x v="13"/>
    </i>
    <i r="1">
      <x v="3"/>
    </i>
    <i r="1">
      <x v="15"/>
    </i>
    <i r="1">
      <x v="11"/>
    </i>
    <i r="1">
      <x v="8"/>
    </i>
    <i r="1">
      <x v="6"/>
    </i>
    <i r="1">
      <x/>
    </i>
    <i r="1">
      <x v="5"/>
    </i>
    <i r="1">
      <x v="12"/>
    </i>
    <i r="1">
      <x v="1"/>
    </i>
    <i r="1">
      <x v="4"/>
    </i>
    <i r="1">
      <x v="10"/>
    </i>
    <i r="1">
      <x v="14"/>
    </i>
    <i r="1">
      <x v="9"/>
    </i>
    <i r="1">
      <x v="2"/>
    </i>
    <i r="1">
      <x v="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29">
      <pivotArea type="all" dataOnly="0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827CFB-CDA8-4AC9-8719-1DEBCDEC30CC}" name="Tableau croisé dynamique18" cacheId="306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CI6:CM6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5">
    <i>
      <x/>
    </i>
    <i r="1">
      <x v="8"/>
    </i>
    <i r="1">
      <x v="47"/>
    </i>
    <i r="1">
      <x v="29"/>
    </i>
    <i r="1">
      <x v="51"/>
    </i>
    <i r="1">
      <x v="2"/>
    </i>
    <i r="1">
      <x v="22"/>
    </i>
    <i r="1">
      <x v="14"/>
    </i>
    <i r="1">
      <x v="38"/>
    </i>
    <i r="1">
      <x v="10"/>
    </i>
    <i r="1">
      <x v="33"/>
    </i>
    <i r="1">
      <x v="49"/>
    </i>
    <i r="1">
      <x v="48"/>
    </i>
    <i r="1">
      <x v="40"/>
    </i>
    <i r="1">
      <x v="21"/>
    </i>
    <i r="1">
      <x v="26"/>
    </i>
    <i r="1">
      <x v="35"/>
    </i>
    <i r="1">
      <x v="16"/>
    </i>
    <i r="1">
      <x v="9"/>
    </i>
    <i r="1">
      <x v="25"/>
    </i>
    <i r="1">
      <x v="13"/>
    </i>
    <i r="1">
      <x v="44"/>
    </i>
    <i r="1">
      <x v="12"/>
    </i>
    <i r="1">
      <x v="6"/>
    </i>
    <i r="1">
      <x v="7"/>
    </i>
    <i r="1">
      <x v="28"/>
    </i>
    <i r="1">
      <x v="52"/>
    </i>
    <i r="1">
      <x v="36"/>
    </i>
    <i r="1">
      <x v="30"/>
    </i>
    <i r="1">
      <x v="39"/>
    </i>
    <i r="1">
      <x v="43"/>
    </i>
    <i r="1">
      <x v="46"/>
    </i>
    <i r="1">
      <x v="15"/>
    </i>
    <i r="1">
      <x v="41"/>
    </i>
    <i r="1">
      <x v="4"/>
    </i>
    <i r="1">
      <x v="24"/>
    </i>
    <i r="1">
      <x v="11"/>
    </i>
    <i r="1">
      <x v="45"/>
    </i>
    <i r="1">
      <x v="42"/>
    </i>
    <i r="1">
      <x v="31"/>
    </i>
    <i r="1">
      <x v="17"/>
    </i>
    <i r="1">
      <x v="1"/>
    </i>
    <i r="1">
      <x v="32"/>
    </i>
    <i r="1">
      <x v="5"/>
    </i>
    <i r="1">
      <x v="23"/>
    </i>
    <i r="1">
      <x v="3"/>
    </i>
    <i r="1">
      <x v="27"/>
    </i>
    <i r="1">
      <x v="18"/>
    </i>
    <i r="1">
      <x v="37"/>
    </i>
    <i r="1">
      <x v="20"/>
    </i>
    <i r="1">
      <x v="34"/>
    </i>
    <i r="1">
      <x v="19"/>
    </i>
    <i r="1">
      <x/>
    </i>
    <i r="1">
      <x v="5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5FBBE8-42E0-4A7C-A0F0-F1A805AD9D16}" name="Tableau croisé dynamique1" cacheId="279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N6:R8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5">
    <i>
      <x/>
    </i>
    <i r="1">
      <x v="20"/>
    </i>
    <i r="1">
      <x v="1"/>
    </i>
    <i r="1">
      <x v="13"/>
    </i>
    <i r="1">
      <x v="23"/>
    </i>
    <i r="1">
      <x v="5"/>
    </i>
    <i r="1">
      <x v="15"/>
    </i>
    <i r="1">
      <x v="8"/>
    </i>
    <i r="1">
      <x v="70"/>
    </i>
    <i r="1">
      <x v="33"/>
    </i>
    <i r="1">
      <x v="49"/>
    </i>
    <i r="1">
      <x v="44"/>
    </i>
    <i r="1">
      <x v="43"/>
    </i>
    <i r="1">
      <x v="36"/>
    </i>
    <i r="1">
      <x v="32"/>
    </i>
    <i r="1">
      <x v="11"/>
    </i>
    <i r="1">
      <x v="2"/>
    </i>
    <i r="1">
      <x v="7"/>
    </i>
    <i r="1">
      <x/>
    </i>
    <i r="1">
      <x v="12"/>
    </i>
    <i r="1">
      <x v="48"/>
    </i>
    <i r="1">
      <x v="42"/>
    </i>
    <i r="1">
      <x v="26"/>
    </i>
    <i r="1">
      <x v="9"/>
    </i>
    <i r="1">
      <x v="71"/>
    </i>
    <i r="1">
      <x v="55"/>
    </i>
    <i r="1">
      <x v="14"/>
    </i>
    <i r="1">
      <x v="22"/>
    </i>
    <i r="1">
      <x v="52"/>
    </i>
    <i r="1">
      <x v="64"/>
    </i>
    <i r="1">
      <x v="58"/>
    </i>
    <i r="1">
      <x v="56"/>
    </i>
    <i r="1">
      <x v="28"/>
    </i>
    <i r="1">
      <x v="68"/>
    </i>
    <i r="1">
      <x v="45"/>
    </i>
    <i r="1">
      <x v="21"/>
    </i>
    <i r="1">
      <x v="47"/>
    </i>
    <i r="1">
      <x v="17"/>
    </i>
    <i r="1">
      <x v="51"/>
    </i>
    <i r="1">
      <x v="4"/>
    </i>
    <i r="1">
      <x v="6"/>
    </i>
    <i r="1">
      <x v="61"/>
    </i>
    <i r="1">
      <x v="57"/>
    </i>
    <i r="1">
      <x v="10"/>
    </i>
    <i r="1">
      <x v="69"/>
    </i>
    <i r="1">
      <x v="54"/>
    </i>
    <i r="1">
      <x v="37"/>
    </i>
    <i r="1">
      <x v="24"/>
    </i>
    <i r="1">
      <x v="38"/>
    </i>
    <i r="1">
      <x v="27"/>
    </i>
    <i r="1">
      <x v="63"/>
    </i>
    <i r="1">
      <x v="40"/>
    </i>
    <i r="1">
      <x v="31"/>
    </i>
    <i r="1">
      <x v="29"/>
    </i>
    <i r="1">
      <x v="72"/>
    </i>
    <i r="1">
      <x v="39"/>
    </i>
    <i r="1">
      <x v="65"/>
    </i>
    <i r="1">
      <x v="46"/>
    </i>
    <i r="1">
      <x v="67"/>
    </i>
    <i r="1">
      <x v="19"/>
    </i>
    <i r="1">
      <x v="59"/>
    </i>
    <i r="1">
      <x v="66"/>
    </i>
    <i r="1">
      <x v="60"/>
    </i>
    <i r="1">
      <x v="30"/>
    </i>
    <i r="1">
      <x v="50"/>
    </i>
    <i r="1">
      <x v="62"/>
    </i>
    <i r="1">
      <x v="35"/>
    </i>
    <i r="1">
      <x v="16"/>
    </i>
    <i r="1">
      <x v="53"/>
    </i>
    <i r="1">
      <x v="41"/>
    </i>
    <i r="1">
      <x v="25"/>
    </i>
    <i r="1">
      <x v="34"/>
    </i>
    <i r="1">
      <x v="3"/>
    </i>
    <i r="1">
      <x v="1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BC1B3A-89EB-4459-BBA7-56D070C863C4}" name="Tableau croisé dynamique14" cacheId="294" applyNumberFormats="0" applyBorderFormats="0" applyFontFormats="0" applyPatternFormats="0" applyAlignmentFormats="0" applyWidthHeightFormats="1" dataCaption="Valeurs" updatedVersion="6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69"/>
  </dataFields>
  <formats count="5">
    <format dxfId="44">
      <pivotArea type="all" dataOnly="0" outline="0" fieldPosition="0"/>
    </format>
    <format dxfId="43">
      <pivotArea field="0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DateEnregistrement].[Enregistrement_Mois].&amp;[0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9570D748-94E1-43B4-8C45-DE554B5B82E1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1298702092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1">
        <selection n="[DIM_DateEnregistrement].[Enregistrement_Mois].&amp;[01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6B1B5FD7-BEED-4854-8A71-7E01DF4C741A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1298702092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6]" c="2026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4]"/>
        <selection n="[DIM_AnneeDeclaration].[Annee].&amp;[2025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7FF006BA-8622-4A1E-A972-173059309113}" cache="Segment_Enregistrement_Mois" caption="Enregistrement_Mois" level="1" rowHeight="241300"/>
  <slicer name="Annee" xr10:uid="{5EDFCBD2-E671-44F2-A078-73A7688005BE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803938B6-CA2D-4CF2-9A2E-9BB886F7CCF5}" cache="Segment_Enregistrement_Mois" caption="Enregistrement_Mois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2192BCFA-7C40-46D6-BEF3-6314D83ED686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0EE1-4E60-4FF8-874F-5B82BFEB266F}">
  <dimension ref="A1:FG364"/>
  <sheetViews>
    <sheetView topLeftCell="CW1" zoomScale="70" zoomScaleNormal="70" workbookViewId="0">
      <selection activeCell="DA10" sqref="DA10:DA16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28515625" bestFit="1" customWidth="1"/>
    <col min="17" max="17" width="18.710937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8.710937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28515625" bestFit="1" customWidth="1"/>
    <col min="57" max="57" width="18.7109375" bestFit="1" customWidth="1"/>
    <col min="58" max="58" width="20.2851562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28515625" bestFit="1" customWidth="1"/>
    <col min="80" max="80" width="18.7109375" bestFit="1" customWidth="1"/>
    <col min="81" max="81" width="20.2851562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8.710937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28515625" bestFit="1" customWidth="1"/>
    <col min="99" max="99" width="18.7109375" bestFit="1" customWidth="1"/>
    <col min="100" max="100" width="20.2851562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8.7109375" bestFit="1" customWidth="1"/>
    <col min="108" max="108" width="20.2851562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28515625" bestFit="1" customWidth="1"/>
    <col min="139" max="139" width="18.7109375" bestFit="1" customWidth="1"/>
    <col min="140" max="140" width="20.2851562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28515625" bestFit="1" customWidth="1"/>
    <col min="155" max="155" width="18.7109375" bestFit="1" customWidth="1"/>
    <col min="156" max="156" width="20.2851562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28515625" bestFit="1" customWidth="1"/>
    <col min="162" max="162" width="18.7109375" bestFit="1" customWidth="1"/>
    <col min="163" max="163" width="20.28515625" bestFit="1" customWidth="1"/>
  </cols>
  <sheetData>
    <row r="1" spans="1:163" ht="15.75" x14ac:dyDescent="0.25">
      <c r="A1" s="42" t="str">
        <f>VLOOKUP($A$4,REF!$E$3:$H$15,4,FALSE)&amp;" 2025*"</f>
        <v>Janvier 2025*</v>
      </c>
      <c r="B1" s="42"/>
      <c r="C1" s="42" t="str">
        <f>VLOOKUP($A$4,REF!$E$3:$H$15,4,FALSE)&amp;" 2024"</f>
        <v>Janvier 2024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215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215</v>
      </c>
      <c r="G3" s="25" t="s" vm="2">
        <v>212</v>
      </c>
      <c r="N3" s="24" t="s">
        <v>215</v>
      </c>
      <c r="O3" s="25" t="s" vm="2">
        <v>212</v>
      </c>
      <c r="V3" s="24" t="s">
        <v>215</v>
      </c>
      <c r="W3" s="25" t="s" vm="2">
        <v>212</v>
      </c>
      <c r="AD3" s="24" t="s">
        <v>215</v>
      </c>
      <c r="AE3" s="25" t="s" vm="2">
        <v>212</v>
      </c>
      <c r="AL3" s="24" t="s">
        <v>215</v>
      </c>
      <c r="AM3" s="25" t="s" vm="2">
        <v>212</v>
      </c>
      <c r="AT3" s="24" t="s">
        <v>215</v>
      </c>
      <c r="AU3" s="25" t="s" vm="2">
        <v>212</v>
      </c>
      <c r="BB3" s="24" t="s">
        <v>215</v>
      </c>
      <c r="BC3" s="25" t="s" vm="2">
        <v>212</v>
      </c>
      <c r="BJ3" s="24" t="s">
        <v>215</v>
      </c>
      <c r="BK3" s="25" t="s" vm="2">
        <v>212</v>
      </c>
      <c r="BR3" s="24" t="s">
        <v>215</v>
      </c>
      <c r="BS3" s="25" t="s" vm="2">
        <v>212</v>
      </c>
      <c r="BY3" s="24" t="s">
        <v>359</v>
      </c>
      <c r="BZ3" s="25" t="s" vm="5">
        <v>377</v>
      </c>
      <c r="CI3" s="24" t="s">
        <v>215</v>
      </c>
      <c r="CJ3" s="25" t="s" vm="3">
        <v>211</v>
      </c>
      <c r="CR3" s="24" t="s">
        <v>215</v>
      </c>
      <c r="CS3" s="25" t="s" vm="3">
        <v>211</v>
      </c>
      <c r="CZ3" s="24" t="s">
        <v>215</v>
      </c>
      <c r="DA3" s="25" t="s" vm="3">
        <v>211</v>
      </c>
      <c r="DH3" s="24" t="s">
        <v>215</v>
      </c>
      <c r="DI3" s="25" t="s" vm="3">
        <v>211</v>
      </c>
      <c r="DP3" s="24" t="s">
        <v>215</v>
      </c>
      <c r="DQ3" s="25" t="s" vm="3">
        <v>211</v>
      </c>
      <c r="DX3" s="24" t="s">
        <v>215</v>
      </c>
      <c r="DY3" s="25" t="s" vm="3">
        <v>211</v>
      </c>
      <c r="EF3" s="24" t="s">
        <v>215</v>
      </c>
      <c r="EG3" s="25" t="s" vm="3">
        <v>211</v>
      </c>
      <c r="EN3" s="24" t="s">
        <v>215</v>
      </c>
      <c r="EO3" s="25" t="s" vm="3">
        <v>211</v>
      </c>
      <c r="EV3" s="24" t="s">
        <v>215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1</v>
      </c>
      <c r="F4" s="24" t="s">
        <v>359</v>
      </c>
      <c r="G4" s="25" t="s" vm="5">
        <v>377</v>
      </c>
      <c r="N4" s="24" t="s">
        <v>359</v>
      </c>
      <c r="O4" s="25" t="s" vm="5">
        <v>377</v>
      </c>
      <c r="V4" s="24" t="s">
        <v>359</v>
      </c>
      <c r="W4" s="25" t="s" vm="5">
        <v>377</v>
      </c>
      <c r="AD4" s="24" t="s">
        <v>359</v>
      </c>
      <c r="AE4" s="25" t="s" vm="5">
        <v>377</v>
      </c>
      <c r="AL4" s="24" t="s">
        <v>359</v>
      </c>
      <c r="AM4" s="25" t="s" vm="5">
        <v>377</v>
      </c>
      <c r="AT4" s="24" t="s">
        <v>359</v>
      </c>
      <c r="AU4" s="25" t="s" vm="5">
        <v>377</v>
      </c>
      <c r="BB4" s="24" t="s">
        <v>359</v>
      </c>
      <c r="BC4" s="25" t="s" vm="5">
        <v>377</v>
      </c>
      <c r="BJ4" s="24" t="s">
        <v>359</v>
      </c>
      <c r="BK4" s="25" t="s" vm="5">
        <v>377</v>
      </c>
      <c r="BR4" s="24" t="s">
        <v>359</v>
      </c>
      <c r="BS4" s="25" t="s" vm="5">
        <v>377</v>
      </c>
      <c r="BY4" s="24" t="s">
        <v>371</v>
      </c>
      <c r="BZ4" s="25" t="s" vm="4">
        <v>372</v>
      </c>
      <c r="CI4" s="24" t="s">
        <v>359</v>
      </c>
      <c r="CJ4" s="25" t="s" vm="5">
        <v>377</v>
      </c>
      <c r="CR4" s="24" t="s">
        <v>359</v>
      </c>
      <c r="CS4" s="25" t="s" vm="5">
        <v>377</v>
      </c>
      <c r="CZ4" s="24" t="s">
        <v>359</v>
      </c>
      <c r="DA4" s="25" t="s" vm="5">
        <v>377</v>
      </c>
      <c r="DH4" s="24" t="s">
        <v>359</v>
      </c>
      <c r="DI4" s="25" t="s" vm="5">
        <v>377</v>
      </c>
      <c r="DP4" s="24" t="s">
        <v>359</v>
      </c>
      <c r="DQ4" s="25" t="s" vm="5">
        <v>377</v>
      </c>
      <c r="DX4" s="24" t="s">
        <v>359</v>
      </c>
      <c r="DY4" s="25" t="s" vm="5">
        <v>377</v>
      </c>
      <c r="EF4" s="24" t="s">
        <v>359</v>
      </c>
      <c r="EG4" s="25" t="s" vm="5">
        <v>377</v>
      </c>
      <c r="EN4" s="24" t="s">
        <v>359</v>
      </c>
      <c r="EO4" s="25" t="s" vm="5">
        <v>377</v>
      </c>
      <c r="EV4" s="24" t="s">
        <v>359</v>
      </c>
      <c r="EW4" s="25" t="s" vm="5">
        <v>377</v>
      </c>
      <c r="FC4" s="24" t="s">
        <v>215</v>
      </c>
      <c r="FD4" s="25" t="s" vm="3">
        <v>211</v>
      </c>
    </row>
    <row r="5" spans="1:163" ht="15.75" x14ac:dyDescent="0.25">
      <c r="FC5" s="24" t="s">
        <v>359</v>
      </c>
      <c r="FD5" s="25" t="s" vm="5">
        <v>377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371</v>
      </c>
      <c r="FD6" s="25" t="s" vm="4">
        <v>372</v>
      </c>
    </row>
    <row r="7" spans="1:163" ht="15.75" x14ac:dyDescent="0.25">
      <c r="F7" s="25"/>
      <c r="G7" s="25" t="s">
        <v>451</v>
      </c>
      <c r="H7" s="25"/>
      <c r="I7" s="25" t="s">
        <v>213</v>
      </c>
      <c r="J7" s="25"/>
      <c r="N7" s="25"/>
      <c r="O7" s="25" t="s">
        <v>451</v>
      </c>
      <c r="P7" s="25"/>
      <c r="Q7" s="25" t="s">
        <v>213</v>
      </c>
      <c r="R7" s="25"/>
      <c r="S7" s="28"/>
      <c r="T7" s="28"/>
      <c r="U7" s="28"/>
      <c r="V7" s="25"/>
      <c r="W7" s="25" t="s">
        <v>451</v>
      </c>
      <c r="X7" s="25"/>
      <c r="Y7" s="25" t="s">
        <v>213</v>
      </c>
      <c r="Z7" s="25"/>
      <c r="AA7" s="25"/>
      <c r="AB7" s="25"/>
      <c r="AC7" s="28"/>
      <c r="AD7" s="25"/>
      <c r="AE7" s="25" t="s">
        <v>451</v>
      </c>
      <c r="AF7" s="25"/>
      <c r="AG7" s="25" t="s">
        <v>213</v>
      </c>
      <c r="AH7" s="25"/>
      <c r="AI7" s="32"/>
      <c r="AJ7" s="28"/>
      <c r="AK7" s="28"/>
      <c r="AL7" s="25"/>
      <c r="AM7" s="25" t="s">
        <v>451</v>
      </c>
      <c r="AN7" s="25"/>
      <c r="AO7" s="25" t="s">
        <v>213</v>
      </c>
      <c r="AP7" s="25"/>
      <c r="AQ7" s="32"/>
      <c r="AR7" s="28"/>
      <c r="AS7" s="28"/>
      <c r="AT7" s="25"/>
      <c r="AU7" s="25" t="s">
        <v>451</v>
      </c>
      <c r="AV7" s="25"/>
      <c r="AW7" s="25" t="s">
        <v>213</v>
      </c>
      <c r="AX7" s="25"/>
      <c r="AY7" s="28"/>
      <c r="AZ7" s="28"/>
      <c r="BA7" s="28"/>
      <c r="BB7" s="25"/>
      <c r="BC7" s="25" t="s">
        <v>451</v>
      </c>
      <c r="BD7" s="25"/>
      <c r="BE7" s="25" t="s">
        <v>213</v>
      </c>
      <c r="BF7" s="25"/>
      <c r="BG7" s="32"/>
      <c r="BH7" s="28"/>
      <c r="BI7" s="28"/>
      <c r="BJ7" s="25"/>
      <c r="BK7" s="25" t="s">
        <v>451</v>
      </c>
      <c r="BL7" s="25"/>
      <c r="BM7" s="25" t="s">
        <v>213</v>
      </c>
      <c r="BN7" s="25"/>
      <c r="BO7" s="25"/>
      <c r="BP7" s="25"/>
      <c r="BQ7" s="25"/>
      <c r="BR7" s="25"/>
      <c r="BS7" s="25" t="s">
        <v>451</v>
      </c>
      <c r="BT7" s="25"/>
      <c r="BU7" s="25" t="s">
        <v>213</v>
      </c>
      <c r="BV7" s="25"/>
      <c r="BW7" s="25"/>
      <c r="BX7" s="25"/>
      <c r="BY7" s="25"/>
      <c r="BZ7" s="25" t="s">
        <v>451</v>
      </c>
      <c r="CA7" s="25"/>
      <c r="CB7" s="25" t="s">
        <v>213</v>
      </c>
      <c r="CC7" s="25"/>
      <c r="CD7" s="25"/>
      <c r="CE7" s="30"/>
      <c r="CF7" s="25"/>
      <c r="CG7" s="25"/>
      <c r="CH7" s="25"/>
      <c r="CI7" s="25"/>
      <c r="CJ7" s="25" t="s">
        <v>451</v>
      </c>
      <c r="CK7" s="25"/>
      <c r="CL7" s="25" t="s">
        <v>213</v>
      </c>
      <c r="CM7" s="25"/>
      <c r="CR7" s="25"/>
      <c r="CS7" s="25" t="s">
        <v>451</v>
      </c>
      <c r="CT7" s="25"/>
      <c r="CU7" s="25" t="s">
        <v>213</v>
      </c>
      <c r="CV7" s="25"/>
      <c r="CZ7" s="25"/>
      <c r="DA7" s="25" t="s">
        <v>451</v>
      </c>
      <c r="DB7" s="25"/>
      <c r="DC7" s="25" t="s">
        <v>213</v>
      </c>
      <c r="DD7" s="25"/>
      <c r="DH7" s="25"/>
      <c r="DI7" s="25" t="s">
        <v>451</v>
      </c>
      <c r="DJ7" s="25"/>
      <c r="DK7" s="25" t="s">
        <v>213</v>
      </c>
      <c r="DL7" s="25"/>
      <c r="DP7" s="25"/>
      <c r="DQ7" s="25" t="s">
        <v>451</v>
      </c>
      <c r="DR7" s="25"/>
      <c r="DS7" s="25" t="s">
        <v>213</v>
      </c>
      <c r="DT7" s="25"/>
      <c r="DX7" s="25"/>
      <c r="DY7" s="25" t="s">
        <v>451</v>
      </c>
      <c r="DZ7" s="25"/>
      <c r="EA7" s="25" t="s">
        <v>213</v>
      </c>
      <c r="EB7" s="25"/>
      <c r="EF7" s="25"/>
      <c r="EG7" s="25" t="s">
        <v>451</v>
      </c>
      <c r="EH7" s="25"/>
      <c r="EI7" s="25" t="s">
        <v>213</v>
      </c>
      <c r="EJ7" s="25"/>
      <c r="EN7" s="25"/>
      <c r="EO7" s="25" t="s">
        <v>451</v>
      </c>
      <c r="EP7" s="25"/>
      <c r="EQ7" s="25" t="s">
        <v>213</v>
      </c>
      <c r="ER7" s="25"/>
      <c r="ES7" s="25"/>
      <c r="ET7" s="25"/>
      <c r="EU7" s="25"/>
      <c r="EV7" s="25"/>
      <c r="EW7" s="25" t="s">
        <v>451</v>
      </c>
      <c r="EX7" s="25"/>
      <c r="EY7" s="25" t="s">
        <v>213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214</v>
      </c>
      <c r="H8" s="25" t="s">
        <v>208</v>
      </c>
      <c r="I8" s="25" t="s">
        <v>214</v>
      </c>
      <c r="J8" s="25" t="s">
        <v>208</v>
      </c>
      <c r="K8" s="32"/>
      <c r="L8" s="28"/>
      <c r="M8" s="28"/>
      <c r="N8" s="24" t="s">
        <v>210</v>
      </c>
      <c r="O8" s="25" t="s">
        <v>214</v>
      </c>
      <c r="P8" s="25" t="s">
        <v>208</v>
      </c>
      <c r="Q8" s="25" t="s">
        <v>214</v>
      </c>
      <c r="R8" s="25" t="s">
        <v>208</v>
      </c>
      <c r="S8" s="28"/>
      <c r="T8" s="28"/>
      <c r="U8" s="28"/>
      <c r="V8" s="24" t="s">
        <v>210</v>
      </c>
      <c r="W8" s="25" t="s">
        <v>214</v>
      </c>
      <c r="X8" s="25" t="s">
        <v>208</v>
      </c>
      <c r="Y8" s="25" t="s">
        <v>214</v>
      </c>
      <c r="Z8" s="25" t="s">
        <v>208</v>
      </c>
      <c r="AA8" s="24"/>
      <c r="AB8" s="24"/>
      <c r="AC8" s="28"/>
      <c r="AD8" s="24" t="s">
        <v>210</v>
      </c>
      <c r="AE8" s="25" t="s">
        <v>214</v>
      </c>
      <c r="AF8" s="25" t="s">
        <v>208</v>
      </c>
      <c r="AG8" s="25" t="s">
        <v>214</v>
      </c>
      <c r="AH8" s="25" t="s">
        <v>208</v>
      </c>
      <c r="AI8" s="32"/>
      <c r="AJ8" s="28"/>
      <c r="AK8" s="28"/>
      <c r="AL8" s="24" t="s">
        <v>210</v>
      </c>
      <c r="AM8" s="25" t="s">
        <v>214</v>
      </c>
      <c r="AN8" s="25" t="s">
        <v>208</v>
      </c>
      <c r="AO8" s="25" t="s">
        <v>214</v>
      </c>
      <c r="AP8" s="25" t="s">
        <v>208</v>
      </c>
      <c r="AQ8" s="32"/>
      <c r="AR8" s="28"/>
      <c r="AS8" s="28"/>
      <c r="AT8" s="24" t="s">
        <v>210</v>
      </c>
      <c r="AU8" s="25" t="s">
        <v>214</v>
      </c>
      <c r="AV8" s="25" t="s">
        <v>208</v>
      </c>
      <c r="AW8" s="25" t="s">
        <v>214</v>
      </c>
      <c r="AX8" s="25" t="s">
        <v>208</v>
      </c>
      <c r="AY8" s="28"/>
      <c r="AZ8" s="28"/>
      <c r="BA8" s="28"/>
      <c r="BB8" s="24" t="s">
        <v>210</v>
      </c>
      <c r="BC8" s="25" t="s">
        <v>214</v>
      </c>
      <c r="BD8" s="25" t="s">
        <v>208</v>
      </c>
      <c r="BE8" s="25" t="s">
        <v>214</v>
      </c>
      <c r="BF8" s="25" t="s">
        <v>208</v>
      </c>
      <c r="BG8" s="32"/>
      <c r="BH8" s="28"/>
      <c r="BI8" s="28"/>
      <c r="BJ8" s="24" t="s">
        <v>210</v>
      </c>
      <c r="BK8" s="25" t="s">
        <v>214</v>
      </c>
      <c r="BL8" s="25" t="s">
        <v>208</v>
      </c>
      <c r="BM8" s="25" t="s">
        <v>214</v>
      </c>
      <c r="BN8" s="25" t="s">
        <v>208</v>
      </c>
      <c r="BO8" s="24"/>
      <c r="BP8" s="24"/>
      <c r="BQ8" s="24"/>
      <c r="BR8" s="24" t="s">
        <v>210</v>
      </c>
      <c r="BS8" s="25" t="s">
        <v>214</v>
      </c>
      <c r="BT8" s="25" t="s">
        <v>208</v>
      </c>
      <c r="BU8" s="25" t="s">
        <v>214</v>
      </c>
      <c r="BV8" s="25" t="s">
        <v>208</v>
      </c>
      <c r="BW8" s="24"/>
      <c r="BX8" s="24"/>
      <c r="BY8" s="24" t="s">
        <v>210</v>
      </c>
      <c r="BZ8" s="25" t="s">
        <v>214</v>
      </c>
      <c r="CA8" s="25" t="s">
        <v>208</v>
      </c>
      <c r="CB8" s="25" t="s">
        <v>214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214</v>
      </c>
      <c r="CK8" s="25" t="s">
        <v>208</v>
      </c>
      <c r="CL8" s="25" t="s">
        <v>214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214</v>
      </c>
      <c r="CT8" s="25" t="s">
        <v>208</v>
      </c>
      <c r="CU8" s="25" t="s">
        <v>214</v>
      </c>
      <c r="CV8" s="25" t="s">
        <v>208</v>
      </c>
      <c r="CW8" s="32"/>
      <c r="CX8" s="28"/>
      <c r="CY8" s="28"/>
      <c r="CZ8" s="24" t="s">
        <v>210</v>
      </c>
      <c r="DA8" s="25" t="s">
        <v>214</v>
      </c>
      <c r="DB8" s="25" t="s">
        <v>208</v>
      </c>
      <c r="DC8" s="25" t="s">
        <v>214</v>
      </c>
      <c r="DD8" s="25" t="s">
        <v>208</v>
      </c>
      <c r="DE8" s="32"/>
      <c r="DF8" s="28"/>
      <c r="DG8" s="28"/>
      <c r="DH8" s="24" t="s">
        <v>210</v>
      </c>
      <c r="DI8" s="25" t="s">
        <v>214</v>
      </c>
      <c r="DJ8" s="25" t="s">
        <v>208</v>
      </c>
      <c r="DK8" s="25" t="s">
        <v>214</v>
      </c>
      <c r="DL8" s="25" t="s">
        <v>208</v>
      </c>
      <c r="DM8" s="32"/>
      <c r="DN8" s="28"/>
      <c r="DO8" s="28"/>
      <c r="DP8" s="24" t="s">
        <v>210</v>
      </c>
      <c r="DQ8" s="25" t="s">
        <v>214</v>
      </c>
      <c r="DR8" s="25" t="s">
        <v>208</v>
      </c>
      <c r="DS8" s="25" t="s">
        <v>214</v>
      </c>
      <c r="DT8" s="25" t="s">
        <v>208</v>
      </c>
      <c r="DU8" s="32"/>
      <c r="DV8" s="28"/>
      <c r="DW8" s="28"/>
      <c r="DX8" s="24" t="s">
        <v>210</v>
      </c>
      <c r="DY8" s="25" t="s">
        <v>214</v>
      </c>
      <c r="DZ8" s="25" t="s">
        <v>208</v>
      </c>
      <c r="EA8" s="25" t="s">
        <v>214</v>
      </c>
      <c r="EB8" s="25" t="s">
        <v>208</v>
      </c>
      <c r="EC8" s="32"/>
      <c r="ED8" s="28"/>
      <c r="EE8" s="28"/>
      <c r="EF8" s="24" t="s">
        <v>210</v>
      </c>
      <c r="EG8" s="25" t="s">
        <v>214</v>
      </c>
      <c r="EH8" s="25" t="s">
        <v>208</v>
      </c>
      <c r="EI8" s="25" t="s">
        <v>214</v>
      </c>
      <c r="EJ8" s="25" t="s">
        <v>208</v>
      </c>
      <c r="EK8" s="32"/>
      <c r="EL8" s="28"/>
      <c r="EM8" s="28"/>
      <c r="EN8" s="24" t="s">
        <v>210</v>
      </c>
      <c r="EO8" s="25" t="s">
        <v>214</v>
      </c>
      <c r="EP8" s="25" t="s">
        <v>208</v>
      </c>
      <c r="EQ8" s="25" t="s">
        <v>214</v>
      </c>
      <c r="ER8" s="25" t="s">
        <v>208</v>
      </c>
      <c r="ES8" s="24"/>
      <c r="ET8" s="24"/>
      <c r="EU8" s="24"/>
      <c r="EV8" s="24" t="s">
        <v>210</v>
      </c>
      <c r="EW8" s="25" t="s">
        <v>214</v>
      </c>
      <c r="EX8" s="25" t="s">
        <v>208</v>
      </c>
      <c r="EY8" s="25" t="s">
        <v>214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377</v>
      </c>
      <c r="B9" s="26"/>
      <c r="E9" t="str">
        <f>F9</f>
        <v>Alimentation, boissons et tabacs</v>
      </c>
      <c r="F9" s="26" t="s">
        <v>216</v>
      </c>
      <c r="G9" s="27">
        <v>479724409.10899997</v>
      </c>
      <c r="H9" s="27">
        <v>8532621947.8820028</v>
      </c>
      <c r="I9" s="27">
        <v>422944776.77899981</v>
      </c>
      <c r="J9" s="27">
        <v>8210530799.953002</v>
      </c>
      <c r="M9" t="str">
        <f>N9</f>
        <v>Demi produits</v>
      </c>
      <c r="N9" s="26" t="s">
        <v>217</v>
      </c>
      <c r="O9" s="27">
        <v>939786349.51300001</v>
      </c>
      <c r="P9" s="27">
        <v>7388141328.3919992</v>
      </c>
      <c r="Q9" s="27">
        <v>1173640535.1669996</v>
      </c>
      <c r="R9" s="27">
        <v>7885390038.9850025</v>
      </c>
      <c r="S9" s="7"/>
      <c r="U9" t="str">
        <f>V9</f>
        <v>Energie et lubrifiants</v>
      </c>
      <c r="V9" s="26" t="s">
        <v>450</v>
      </c>
      <c r="W9" s="27">
        <v>42891433.001000002</v>
      </c>
      <c r="X9" s="27">
        <v>524836310.292</v>
      </c>
      <c r="Y9" s="27">
        <v>33676315.350000001</v>
      </c>
      <c r="Z9" s="27">
        <v>438201539.37</v>
      </c>
      <c r="AA9" s="27"/>
      <c r="AB9" s="27"/>
      <c r="AC9" t="str">
        <f>AD9</f>
        <v>Or industriel</v>
      </c>
      <c r="AD9" s="26" t="s">
        <v>219</v>
      </c>
      <c r="AE9" s="27">
        <v>58.276000000000003</v>
      </c>
      <c r="AF9" s="27">
        <v>41263318</v>
      </c>
      <c r="AG9" s="27">
        <v>4.22</v>
      </c>
      <c r="AH9" s="27">
        <v>1951594</v>
      </c>
      <c r="AK9" t="str">
        <f>AL9</f>
        <v>Produits bruts d'origine animale et vegetale</v>
      </c>
      <c r="AL9" s="26" t="s">
        <v>220</v>
      </c>
      <c r="AM9" s="27">
        <v>15452388.108000001</v>
      </c>
      <c r="AN9" s="27">
        <v>442111692.80699992</v>
      </c>
      <c r="AO9" s="27">
        <v>14146656.204</v>
      </c>
      <c r="AP9" s="27">
        <v>718460612.33200014</v>
      </c>
      <c r="AS9" t="str">
        <f>AT9</f>
        <v>Produits bruts d'origine minerale</v>
      </c>
      <c r="AT9" s="26" t="s">
        <v>221</v>
      </c>
      <c r="AU9" s="27">
        <v>985088284.5</v>
      </c>
      <c r="AV9" s="27">
        <v>1156706965.608</v>
      </c>
      <c r="AW9" s="27">
        <v>949506155.81599998</v>
      </c>
      <c r="AX9" s="27">
        <v>1133667822.674</v>
      </c>
      <c r="AY9" s="7"/>
      <c r="BA9" t="str">
        <f>BB9</f>
        <v>Produits finis de consommation</v>
      </c>
      <c r="BB9" s="26" t="s">
        <v>222</v>
      </c>
      <c r="BC9" s="27">
        <v>81057794.164000019</v>
      </c>
      <c r="BD9" s="27">
        <v>9711000713.737999</v>
      </c>
      <c r="BE9" s="27">
        <v>98974148.276000023</v>
      </c>
      <c r="BF9" s="27">
        <v>10850319896.101002</v>
      </c>
      <c r="BI9" t="str">
        <f>BJ9</f>
        <v>Produits finis d'equipement agricole</v>
      </c>
      <c r="BJ9" s="26" t="s">
        <v>223</v>
      </c>
      <c r="BK9" s="27">
        <v>215331.03</v>
      </c>
      <c r="BL9" s="27">
        <v>22343073.469999999</v>
      </c>
      <c r="BM9" s="27">
        <v>50343.82</v>
      </c>
      <c r="BN9" s="27">
        <v>14758920.473000001</v>
      </c>
      <c r="BO9" s="27"/>
      <c r="BP9" s="27"/>
      <c r="BQ9" s="27" t="str">
        <f>BR9</f>
        <v>Produits finis d'equipement industriel</v>
      </c>
      <c r="BR9" s="26" t="s">
        <v>224</v>
      </c>
      <c r="BS9" s="27">
        <v>28257900.928999998</v>
      </c>
      <c r="BT9" s="27">
        <v>7539575273.5679998</v>
      </c>
      <c r="BU9" s="27">
        <v>26638777.482000005</v>
      </c>
      <c r="BV9" s="27">
        <v>6991737251.4419994</v>
      </c>
      <c r="BW9" s="27"/>
      <c r="BX9" s="27"/>
      <c r="BY9" s="26" t="s">
        <v>216</v>
      </c>
      <c r="BZ9" s="27">
        <v>479724409.10899991</v>
      </c>
      <c r="CA9" s="27">
        <v>8532621947.8820019</v>
      </c>
      <c r="CB9" s="27">
        <v>422944776.77899987</v>
      </c>
      <c r="CC9" s="27">
        <v>8210530799.953001</v>
      </c>
      <c r="CD9" s="27"/>
      <c r="CE9" s="31"/>
      <c r="CF9" s="27"/>
      <c r="CG9" s="27"/>
      <c r="CH9" s="27" t="str">
        <f>CI9</f>
        <v>Alimentation, boissons et tabacs</v>
      </c>
      <c r="CI9" s="26" t="s">
        <v>216</v>
      </c>
      <c r="CJ9" s="27">
        <v>1371260909.4099998</v>
      </c>
      <c r="CK9" s="27">
        <v>8258699886.0939999</v>
      </c>
      <c r="CL9" s="27">
        <v>1390413223.9449999</v>
      </c>
      <c r="CM9" s="27">
        <v>7962320984.5009995</v>
      </c>
      <c r="CQ9" t="str">
        <f>CR9</f>
        <v>Demi produits</v>
      </c>
      <c r="CR9" s="26" t="s">
        <v>217</v>
      </c>
      <c r="CS9" s="27">
        <v>1055722568.7739999</v>
      </c>
      <c r="CT9" s="27">
        <v>13044280249.361008</v>
      </c>
      <c r="CU9" s="27">
        <v>1198392463.4400001</v>
      </c>
      <c r="CV9" s="27">
        <v>12814627306.037996</v>
      </c>
      <c r="CY9" t="str">
        <f>CZ9</f>
        <v>Energie et lubrifiants</v>
      </c>
      <c r="CZ9" s="26" t="s">
        <v>450</v>
      </c>
      <c r="DA9" s="27">
        <v>2730218269.881</v>
      </c>
      <c r="DB9" s="27">
        <v>8535400166.388998</v>
      </c>
      <c r="DC9" s="27">
        <v>2956956158.730999</v>
      </c>
      <c r="DD9" s="27">
        <v>9657638937.0489998</v>
      </c>
      <c r="DG9" t="str">
        <f>DH9</f>
        <v>Or industriel</v>
      </c>
      <c r="DH9" s="26" t="s">
        <v>219</v>
      </c>
      <c r="DI9" s="27">
        <v>108124</v>
      </c>
      <c r="DJ9" s="27">
        <v>111217461.28400001</v>
      </c>
      <c r="DK9" s="27">
        <v>104.1</v>
      </c>
      <c r="DL9" s="27">
        <v>68866994.775999993</v>
      </c>
      <c r="DO9" t="str">
        <f>DP9</f>
        <v>Produits bruts d'origine animale et vegetale</v>
      </c>
      <c r="DP9" s="26" t="s">
        <v>220</v>
      </c>
      <c r="DQ9" s="27">
        <v>184061571.537</v>
      </c>
      <c r="DR9" s="27">
        <v>1743878986.7499995</v>
      </c>
      <c r="DS9" s="27">
        <v>154746310.287</v>
      </c>
      <c r="DT9" s="27">
        <v>1477907817.464</v>
      </c>
      <c r="DW9" t="str">
        <f>DX9</f>
        <v>Produits bruts d'origine minerale</v>
      </c>
      <c r="DX9" s="26" t="s">
        <v>221</v>
      </c>
      <c r="DY9" s="27">
        <v>708509921.18700016</v>
      </c>
      <c r="DZ9" s="27">
        <v>1221899958.1889997</v>
      </c>
      <c r="EA9" s="27">
        <v>685247224.727</v>
      </c>
      <c r="EB9" s="27">
        <v>1039061367.0419999</v>
      </c>
      <c r="EE9" t="str">
        <f>EF9</f>
        <v>Produits finis de consommation</v>
      </c>
      <c r="EF9" s="26" t="s">
        <v>222</v>
      </c>
      <c r="EG9" s="27">
        <v>165498278.23500001</v>
      </c>
      <c r="EH9" s="27">
        <v>12853770084.667997</v>
      </c>
      <c r="EI9" s="27">
        <v>157380292.31199998</v>
      </c>
      <c r="EJ9" s="27">
        <v>12063972252.661993</v>
      </c>
      <c r="EM9" t="str">
        <f>EN9</f>
        <v>Produits finis d'equipement agricole</v>
      </c>
      <c r="EN9" s="26" t="s">
        <v>223</v>
      </c>
      <c r="EO9" s="27">
        <v>1837755.9680000006</v>
      </c>
      <c r="EP9" s="27">
        <v>135118018.56199998</v>
      </c>
      <c r="EQ9" s="27">
        <v>1882800.355</v>
      </c>
      <c r="ER9" s="27">
        <v>130982403.57400002</v>
      </c>
      <c r="ES9" s="27"/>
      <c r="ET9" s="27"/>
      <c r="EU9" s="27" t="str">
        <f>EV9</f>
        <v>Produits finis d'equipement industriel</v>
      </c>
      <c r="EV9" s="26" t="s">
        <v>224</v>
      </c>
      <c r="EW9" s="27">
        <v>97616097.848999947</v>
      </c>
      <c r="EX9" s="27">
        <v>13939901454.846003</v>
      </c>
      <c r="EY9" s="27">
        <v>83371034.999000013</v>
      </c>
      <c r="EZ9" s="27">
        <v>12638767712.737999</v>
      </c>
      <c r="FC9" s="25"/>
      <c r="FD9" s="25" t="s">
        <v>451</v>
      </c>
      <c r="FE9" s="25"/>
      <c r="FF9" s="25" t="s">
        <v>213</v>
      </c>
      <c r="FG9" s="25"/>
    </row>
    <row r="10" spans="1:163" ht="15.75" x14ac:dyDescent="0.25">
      <c r="B10" s="26"/>
      <c r="E10">
        <f t="shared" ref="E10:E73" si="0">IF(K10="","",RANK(K10,$K$9:$K$100,0))</f>
        <v>1</v>
      </c>
      <c r="F10" s="33" t="s">
        <v>5</v>
      </c>
      <c r="G10" s="27">
        <v>12077050.019999996</v>
      </c>
      <c r="H10" s="27">
        <v>1396689621.3930004</v>
      </c>
      <c r="I10" s="27">
        <v>10805199.970000001</v>
      </c>
      <c r="J10" s="27">
        <v>1056557887.8180001</v>
      </c>
      <c r="K10" s="7">
        <f>IF(OR(F10="Indéfini",F10="Autres",F10="Autre",F10="Autres produits alimentaires",F10="Total général"),"",IF(F10&lt;&gt;"",H10,""))</f>
        <v>1396689621.3930004</v>
      </c>
      <c r="M10">
        <f>IF(S10="","",RANK(S10,$S$9:$S$100,0))</f>
        <v>1</v>
      </c>
      <c r="N10" s="33" t="s">
        <v>61</v>
      </c>
      <c r="O10" s="27">
        <v>681848841</v>
      </c>
      <c r="P10" s="27">
        <v>4272310024.1799998</v>
      </c>
      <c r="Q10" s="27">
        <v>867230326</v>
      </c>
      <c r="R10" s="27">
        <v>4508730707.4000006</v>
      </c>
      <c r="S10" s="7">
        <f t="shared" ref="S10:S73" si="1">IF(OR(N10="Indéfini",N10="Autres",N10="Autre",N10="Autres demi-produits",N10="Total général"),"",IF(N10&lt;&gt;"",P10,""))</f>
        <v>4272310024.1799998</v>
      </c>
      <c r="U10">
        <f t="shared" ref="U10:U73" si="2">IF(AA10="","",RANK(AA10,$AA$9:$AA$100,0))</f>
        <v>1</v>
      </c>
      <c r="V10" s="33" t="s">
        <v>31</v>
      </c>
      <c r="W10" s="27">
        <v>36917663.233000003</v>
      </c>
      <c r="X10" s="27">
        <v>384690998.292</v>
      </c>
      <c r="Y10" s="27">
        <v>33656776.349999994</v>
      </c>
      <c r="Z10" s="27">
        <v>397848450.37</v>
      </c>
      <c r="AA10" s="27">
        <f t="shared" ref="AA10:AA73" si="3">IF(OR(V10="Indéfini",V10="Autres",V10="Autre",V10="Autres demi-produits",V10="Total général"),"",IF(V10&lt;&gt;"",X10,""))</f>
        <v>384690998.292</v>
      </c>
      <c r="AB10" s="27"/>
      <c r="AC10">
        <f t="shared" ref="AC10:AC73" si="4">IF(AI10="","",RANK(AI10,$AI$9:$AI$100,0))</f>
        <v>1</v>
      </c>
      <c r="AD10" s="33" t="s">
        <v>219</v>
      </c>
      <c r="AE10" s="27">
        <v>58.276000000000003</v>
      </c>
      <c r="AF10" s="27">
        <v>41263318</v>
      </c>
      <c r="AG10" s="27">
        <v>4.22</v>
      </c>
      <c r="AH10" s="27">
        <v>1951594</v>
      </c>
      <c r="AI10" s="7">
        <f>IF(OR(AD10="Indéfini",AD10="Autres",AD10="Autre",AD10="Autres demi-produits",AD10="Total général"),"",IF(AD10&lt;&gt;"",AF10,""))</f>
        <v>41263318</v>
      </c>
      <c r="AK10">
        <f t="shared" ref="AK10:AK73" si="5">IF(AQ10="","",RANK(AQ10,$AQ$9:$AQ$100,0))</f>
        <v>1</v>
      </c>
      <c r="AL10" s="33" t="s">
        <v>39</v>
      </c>
      <c r="AM10" s="27">
        <v>1180328.1400000001</v>
      </c>
      <c r="AN10" s="27">
        <v>104957761.57099999</v>
      </c>
      <c r="AO10" s="27">
        <v>1474788.08</v>
      </c>
      <c r="AP10" s="27">
        <v>91865652.430000007</v>
      </c>
      <c r="AQ10" s="7">
        <f t="shared" ref="AQ10:AQ73" si="6">IF(OR(AL10="Indéfini",AL10="Autres",AL10="Autre",AL10="Autres produits bruts d'origine animale et végétale",AL10="Total général"),"",IF(AL10&lt;&gt;"",AN10,""))</f>
        <v>104957761.57099999</v>
      </c>
      <c r="AS10">
        <f t="shared" ref="AS10:AS73" si="7">IF(AY10="","",RANK(AY10,$AY$9:$AY$100,0))</f>
        <v>1</v>
      </c>
      <c r="AT10" s="33" t="s">
        <v>50</v>
      </c>
      <c r="AU10" s="27">
        <v>419800924</v>
      </c>
      <c r="AV10" s="27">
        <v>442050372.97200006</v>
      </c>
      <c r="AW10" s="27">
        <v>508485000</v>
      </c>
      <c r="AX10" s="27">
        <v>690675175.49999976</v>
      </c>
      <c r="AY10" s="7">
        <f t="shared" ref="AY10:AY73" si="8">IF(OR(AT10="Indéfini",AT10="Autres",AT10="Autre",AT10="Autres produits bruts d'origine minérale",AT10="Total général"),"",IF(AT10&lt;&gt;"",AV10,""))</f>
        <v>442050372.97200006</v>
      </c>
      <c r="BA10">
        <f t="shared" ref="BA10:BA73" si="9">IF(BG10="","",RANK(BG10,$BG$9:$BG$100,0))</f>
        <v>1</v>
      </c>
      <c r="BB10" s="33" t="s">
        <v>114</v>
      </c>
      <c r="BC10" s="27">
        <v>22090787</v>
      </c>
      <c r="BD10" s="27">
        <v>2548430190.0600004</v>
      </c>
      <c r="BE10" s="27">
        <v>39591996.5</v>
      </c>
      <c r="BF10" s="27">
        <v>3987379522.3600016</v>
      </c>
      <c r="BG10" s="7">
        <f t="shared" ref="BG10:BG73" si="10">IF(OR(BB10="Indéfini",BB10="Autres",BB10="Autre",BB10="Autres produits finis de consommation",BB10="Total général"),"",IF(BB10&lt;&gt;"",BD10,""))</f>
        <v>2548430190.0600004</v>
      </c>
      <c r="BI10" t="str">
        <f t="shared" ref="BI10:BI73" si="11">IF(BO10="","",RANK(BO10,$BO$9:$BO$100,0))</f>
        <v/>
      </c>
      <c r="BJ10" s="33" t="s">
        <v>87</v>
      </c>
      <c r="BK10" s="27">
        <v>24487.85</v>
      </c>
      <c r="BL10" s="27">
        <v>11407486</v>
      </c>
      <c r="BM10" s="27">
        <v>21764</v>
      </c>
      <c r="BN10" s="27">
        <v>10989126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19819602.289999995</v>
      </c>
      <c r="BT10" s="27">
        <v>4149686789.5049996</v>
      </c>
      <c r="BU10" s="27">
        <v>19500159.318</v>
      </c>
      <c r="BV10" s="27">
        <v>3993085828.8710003</v>
      </c>
      <c r="BW10" s="27">
        <f t="shared" ref="BW10:BW73" si="14">IF(OR(BR10="Indéfini",BR10="Autres",BR10="Autre",BR10="Autres produits finis d'équipement industriel",BR10="Total général"),"",IF(BR10&lt;&gt;"",BT10,""))</f>
        <v>4149686789.5049996</v>
      </c>
      <c r="BX10" s="27"/>
      <c r="BY10" s="26" t="s">
        <v>217</v>
      </c>
      <c r="BZ10" s="27">
        <v>939786349.51299977</v>
      </c>
      <c r="CA10" s="27">
        <v>7388141328.3919973</v>
      </c>
      <c r="CB10" s="27">
        <v>1173640535.1669996</v>
      </c>
      <c r="CC10" s="27">
        <v>7885390038.9850006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380250325</v>
      </c>
      <c r="CK10" s="27">
        <v>1164039300</v>
      </c>
      <c r="CL10" s="27">
        <v>733459108</v>
      </c>
      <c r="CM10" s="27">
        <v>2197358979</v>
      </c>
      <c r="CN10" s="7">
        <f t="shared" ref="CN10:CN73" si="16">IF(OR(CI10="Indéfini",CI10="Autres",CI10="Autre",CI10="Autres produits alimentaires",CI10="Total général"),"",IF(CI10&lt;&gt;"",CK10,""))</f>
        <v>1164039300</v>
      </c>
      <c r="CQ10">
        <f>IF(CW10="","",RANK(CW10,$CW$9:$CW$100,0))</f>
        <v>1</v>
      </c>
      <c r="CR10" s="33" t="s">
        <v>66</v>
      </c>
      <c r="CS10" s="27">
        <v>107444985.27099998</v>
      </c>
      <c r="CT10" s="27">
        <v>1739798658.4789996</v>
      </c>
      <c r="CU10" s="27">
        <v>92019439.213999987</v>
      </c>
      <c r="CV10" s="27">
        <v>1561865712.2700002</v>
      </c>
      <c r="CW10" s="7">
        <f>IF(OR(CR10="Indéfini",CR10="Autres",CR10="Autre",CR10="Autres demi-produits",CR10="Total général"),"",IF(CR10&lt;&gt;"",CT10,""))</f>
        <v>1739798658.4789996</v>
      </c>
      <c r="CY10">
        <f t="shared" ref="CY10:CY73" si="17">IF(DE10="","",RANK(DE10,$DE$9:$DE$100,0))</f>
        <v>1</v>
      </c>
      <c r="CZ10" s="33" t="s">
        <v>33</v>
      </c>
      <c r="DA10" s="27">
        <v>510680219.89099997</v>
      </c>
      <c r="DB10" s="27">
        <v>3678749436.6539984</v>
      </c>
      <c r="DC10" s="27">
        <v>633309300.37</v>
      </c>
      <c r="DD10" s="27">
        <v>4976336398.8999996</v>
      </c>
      <c r="DE10" s="7">
        <f t="shared" ref="DE10:DE73" si="18">IF(OR(CZ10="Indéfini",CZ10="Autres",CZ10="Autre",CZ10="Autres demi-produits",CZ10="Total général"),"",IF(CZ10&lt;&gt;"",DB10,""))</f>
        <v>3678749436.6539984</v>
      </c>
      <c r="DG10">
        <f t="shared" ref="DG10:DG73" si="19">IF(DM10="","",RANK(DM10,$DM$9:$DM$100,0))</f>
        <v>1</v>
      </c>
      <c r="DH10" s="33" t="s">
        <v>219</v>
      </c>
      <c r="DI10" s="27">
        <v>108124</v>
      </c>
      <c r="DJ10" s="27">
        <v>111217461.28400001</v>
      </c>
      <c r="DK10" s="27">
        <v>104.1</v>
      </c>
      <c r="DL10" s="27">
        <v>68866994.775999993</v>
      </c>
      <c r="DM10" s="7">
        <f>IF(OR(DH10="Indéfini",DH10="Autres",DH10="Autre",DH10="Autres demi-produits",DH10="Total général"),"",IF(DH10&lt;&gt;"",DJ10,""))</f>
        <v>111217461.28400001</v>
      </c>
      <c r="DO10">
        <f t="shared" ref="DO10:DO73" si="20">IF(DU10="","",RANK(DU10,$DU$9:$DU$100,0))</f>
        <v>1</v>
      </c>
      <c r="DP10" s="33" t="s">
        <v>38</v>
      </c>
      <c r="DQ10" s="27">
        <v>62384744</v>
      </c>
      <c r="DR10" s="27">
        <v>699910138</v>
      </c>
      <c r="DS10" s="27">
        <v>61306338</v>
      </c>
      <c r="DT10" s="27">
        <v>639049240</v>
      </c>
      <c r="DU10" s="7">
        <f t="shared" ref="DU10:DU73" si="21">IF(OR(DP10="Indéfini",DP10="Autres",DP10="Autre",DP10="Autres produits bruts d'origine animale et végétale",DP10="Total général"),"",IF(DP10&lt;&gt;"",DR10,""))</f>
        <v>699910138</v>
      </c>
      <c r="DW10">
        <f t="shared" ref="DW10:DW73" si="22">IF(EC10="","",RANK(EC10,$EC$9:$EC$100,0))</f>
        <v>1</v>
      </c>
      <c r="DX10" s="33" t="s">
        <v>161</v>
      </c>
      <c r="DY10" s="27">
        <v>604149457</v>
      </c>
      <c r="DZ10" s="27">
        <v>901480257.75999999</v>
      </c>
      <c r="EA10" s="27">
        <v>612677730</v>
      </c>
      <c r="EB10" s="27">
        <v>681996529.85000002</v>
      </c>
      <c r="EC10" s="7">
        <f>IF(OR(DX10="Indéfini",DX10="Autres",DX10="Autre",DX10="Autres produits bruts d'origine minérale",DX10="Total général"),"",IF(DX10&lt;&gt;"",DZ10,""))</f>
        <v>901480257.75999999</v>
      </c>
      <c r="EE10">
        <f t="shared" ref="EE10:EE73" si="23">IF(EK10="","",RANK(EK10,$EK$9:$EK$100,0))</f>
        <v>1</v>
      </c>
      <c r="EF10" s="33" t="s">
        <v>116</v>
      </c>
      <c r="EG10" s="27">
        <v>24550278.984999999</v>
      </c>
      <c r="EH10" s="27">
        <v>2475000563.1479998</v>
      </c>
      <c r="EI10" s="27">
        <v>26799747.410999998</v>
      </c>
      <c r="EJ10" s="27">
        <v>2707806881.7729993</v>
      </c>
      <c r="EK10" s="7">
        <f>IF(OR(EF10="Indéfini",EF10="Autres",EF10="Autre",EF10="Autres produits finis de consommation",EF10="Total général"),"",IF(EF10&lt;&gt;"",EH10,""))</f>
        <v>2475000563.1479998</v>
      </c>
      <c r="EM10">
        <f t="shared" ref="EM10:EM73" si="24">IF(ES10="","",RANK(ES10,$ES$9:$ES$100,0))</f>
        <v>1</v>
      </c>
      <c r="EN10" s="33" t="s">
        <v>86</v>
      </c>
      <c r="EO10" s="27">
        <v>1428633.7559999996</v>
      </c>
      <c r="EP10" s="27">
        <v>108885188.91499999</v>
      </c>
      <c r="EQ10" s="27">
        <v>1630589.1840000001</v>
      </c>
      <c r="ER10" s="27">
        <v>116773810.70200001</v>
      </c>
      <c r="ES10" s="27">
        <f t="shared" ref="ES10:ES73" si="25">IF(OR(EN10="Indéfini",EN10="Autres",EN10="Autre",EN10="Autres produits finis d'équipement agricole",EN10="Total général"),"",IF(EN10&lt;&gt;"",EP10,""))</f>
        <v>108885188.91499999</v>
      </c>
      <c r="ET10" s="27"/>
      <c r="EU10" s="27">
        <f t="shared" ref="EU10:EU73" si="26">IF(FA10="","",RANK(FA10,$FA$9:$FA$100,0))</f>
        <v>1</v>
      </c>
      <c r="EV10" s="33" t="s">
        <v>90</v>
      </c>
      <c r="EW10" s="27">
        <v>2905142.6940000011</v>
      </c>
      <c r="EX10" s="27">
        <v>1316638111.2180002</v>
      </c>
      <c r="EY10" s="27">
        <v>2770702.8329999996</v>
      </c>
      <c r="EZ10" s="27">
        <v>1228625151.5180001</v>
      </c>
      <c r="FA10" s="7">
        <f t="shared" ref="FA10:FA73" si="27">IF(OR(EV10="Indéfini",EV10="Autres",EV10="Autre",EV10="Autres produits finis d'équipement industriel",EV10="Total général"),"",IF(EV10&lt;&gt;"",EX10,""))</f>
        <v>1316638111.2180002</v>
      </c>
      <c r="FC10" s="24" t="s">
        <v>210</v>
      </c>
      <c r="FD10" s="25" t="s">
        <v>214</v>
      </c>
      <c r="FE10" s="25" t="s">
        <v>208</v>
      </c>
      <c r="FF10" s="25" t="s">
        <v>214</v>
      </c>
      <c r="FG10" s="25" t="s">
        <v>208</v>
      </c>
    </row>
    <row r="11" spans="1:163" ht="15.75" x14ac:dyDescent="0.25">
      <c r="B11" s="26"/>
      <c r="E11">
        <f t="shared" si="0"/>
        <v>2</v>
      </c>
      <c r="F11" s="33" t="s">
        <v>11</v>
      </c>
      <c r="G11" s="27">
        <v>39806900.285999991</v>
      </c>
      <c r="H11" s="27">
        <v>1325428816.6730001</v>
      </c>
      <c r="I11" s="27">
        <v>18465470.439999994</v>
      </c>
      <c r="J11" s="27">
        <v>725487235.85199988</v>
      </c>
      <c r="K11" s="7">
        <f t="shared" ref="K11:K73" si="28">IF(OR(F11="Indéfini",F11="Autres",F11="Autre",F11="Autres produits alimentaires",F11="Total général"),"",IF(F11&lt;&gt;"",H11,""))</f>
        <v>1325428816.6730001</v>
      </c>
      <c r="M11">
        <f t="shared" ref="M11:M73" si="29">IF(S11="","",RANK(S11,$S$9:$S$100,0))</f>
        <v>2</v>
      </c>
      <c r="N11" s="33" t="s">
        <v>62</v>
      </c>
      <c r="O11" s="27">
        <v>117909403</v>
      </c>
      <c r="P11" s="27">
        <v>919585511.43799996</v>
      </c>
      <c r="Q11" s="27">
        <v>167416091.34999996</v>
      </c>
      <c r="R11" s="27">
        <v>1107508278.24</v>
      </c>
      <c r="S11" s="7">
        <f t="shared" si="1"/>
        <v>919585511.43799996</v>
      </c>
      <c r="U11">
        <f t="shared" si="2"/>
        <v>2</v>
      </c>
      <c r="V11" s="33" t="s">
        <v>32</v>
      </c>
      <c r="W11" s="27">
        <v>0</v>
      </c>
      <c r="X11" s="27">
        <v>105285332</v>
      </c>
      <c r="Y11" s="27">
        <v>0</v>
      </c>
      <c r="Z11" s="27">
        <v>40103677</v>
      </c>
      <c r="AA11" s="27">
        <f t="shared" si="3"/>
        <v>105285332</v>
      </c>
      <c r="AB11" s="27"/>
      <c r="AC11" t="str">
        <f t="shared" si="4"/>
        <v/>
      </c>
      <c r="AD11" s="26" t="s">
        <v>138</v>
      </c>
      <c r="AE11" s="27">
        <v>58.276000000000003</v>
      </c>
      <c r="AF11" s="27">
        <v>41263318</v>
      </c>
      <c r="AG11" s="27">
        <v>4.22</v>
      </c>
      <c r="AH11" s="27">
        <v>1951594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35</v>
      </c>
      <c r="AM11" s="27">
        <v>4157159.6379999998</v>
      </c>
      <c r="AN11" s="27">
        <v>91189836.679000035</v>
      </c>
      <c r="AO11" s="27">
        <v>2477167.33</v>
      </c>
      <c r="AP11" s="27">
        <v>62275089.760000005</v>
      </c>
      <c r="AQ11" s="7">
        <f t="shared" si="6"/>
        <v>91189836.679000035</v>
      </c>
      <c r="AS11">
        <f t="shared" si="7"/>
        <v>2</v>
      </c>
      <c r="AT11" s="33" t="s">
        <v>51</v>
      </c>
      <c r="AU11" s="27">
        <v>7336764</v>
      </c>
      <c r="AV11" s="27">
        <v>239811046.27599999</v>
      </c>
      <c r="AW11" s="27">
        <v>2432060.9930000002</v>
      </c>
      <c r="AX11" s="27">
        <v>75954555.399999991</v>
      </c>
      <c r="AY11" s="7">
        <f t="shared" si="8"/>
        <v>239811046.27599999</v>
      </c>
      <c r="BA11">
        <f t="shared" si="9"/>
        <v>2</v>
      </c>
      <c r="BB11" s="33" t="s">
        <v>115</v>
      </c>
      <c r="BC11" s="27">
        <v>7085322.2150000008</v>
      </c>
      <c r="BD11" s="27">
        <v>2499094709.5290008</v>
      </c>
      <c r="BE11" s="27">
        <v>6715148.5599999996</v>
      </c>
      <c r="BF11" s="27">
        <v>2315524943.7020001</v>
      </c>
      <c r="BG11" s="7">
        <f t="shared" si="10"/>
        <v>2499094709.5290008</v>
      </c>
      <c r="BI11">
        <f t="shared" si="11"/>
        <v>1</v>
      </c>
      <c r="BJ11" s="33" t="s">
        <v>86</v>
      </c>
      <c r="BK11" s="27">
        <v>186793.18</v>
      </c>
      <c r="BL11" s="27">
        <v>10811423.470000001</v>
      </c>
      <c r="BM11" s="27">
        <v>28579.82</v>
      </c>
      <c r="BN11" s="27">
        <v>3769794.4730000002</v>
      </c>
      <c r="BO11" s="27">
        <f t="shared" si="12"/>
        <v>10811423.470000001</v>
      </c>
      <c r="BP11" s="27"/>
      <c r="BQ11" s="27">
        <f t="shared" si="13"/>
        <v>2</v>
      </c>
      <c r="BR11" s="33" t="s">
        <v>89</v>
      </c>
      <c r="BS11" s="27">
        <v>292052.05599999992</v>
      </c>
      <c r="BT11" s="27">
        <v>1299527226.6949999</v>
      </c>
      <c r="BU11" s="27">
        <v>248451.08199999999</v>
      </c>
      <c r="BV11" s="27">
        <v>1153637180.6090002</v>
      </c>
      <c r="BW11" s="27">
        <f t="shared" si="14"/>
        <v>1299527226.6949999</v>
      </c>
      <c r="BX11" s="27"/>
      <c r="BY11" s="26" t="s">
        <v>450</v>
      </c>
      <c r="BZ11" s="27">
        <v>42891433.001000002</v>
      </c>
      <c r="CA11" s="27">
        <v>524836310.292</v>
      </c>
      <c r="CB11" s="27">
        <v>33676315.350000001</v>
      </c>
      <c r="CC11" s="27">
        <v>438201539.37</v>
      </c>
      <c r="CD11" s="27"/>
      <c r="CE11" s="31"/>
      <c r="CF11" s="27"/>
      <c r="CG11" s="27"/>
      <c r="CH11" s="27">
        <f t="shared" si="15"/>
        <v>2</v>
      </c>
      <c r="CI11" s="33" t="s">
        <v>12</v>
      </c>
      <c r="CJ11" s="27">
        <v>209871376.51999995</v>
      </c>
      <c r="CK11" s="27">
        <v>1124089822</v>
      </c>
      <c r="CL11" s="27">
        <v>161286369</v>
      </c>
      <c r="CM11" s="27">
        <v>1052602549.5</v>
      </c>
      <c r="CN11" s="7">
        <f t="shared" si="16"/>
        <v>1124089822</v>
      </c>
      <c r="CQ11">
        <f t="shared" ref="CQ11:CQ73" si="31">IF(CW11="","",RANK(CW11,$CW$9:$CW$100,0))</f>
        <v>2</v>
      </c>
      <c r="CR11" s="33" t="s">
        <v>77</v>
      </c>
      <c r="CS11" s="27">
        <v>202176665.62600008</v>
      </c>
      <c r="CT11" s="27">
        <v>1354527669.3330002</v>
      </c>
      <c r="CU11" s="27">
        <v>281649952.40600008</v>
      </c>
      <c r="CV11" s="27">
        <v>1243368308.2339995</v>
      </c>
      <c r="CW11" s="7">
        <f>IF(OR(CR11="Indéfini",CR11="Autres",CR11="Autre",CR11="Autres demi-produits",CR11="Total général"),"",IF(CR11&lt;&gt;"",CT11,""))</f>
        <v>1354527669.3330002</v>
      </c>
      <c r="CY11">
        <f t="shared" si="17"/>
        <v>2</v>
      </c>
      <c r="CZ11" s="33" t="s">
        <v>151</v>
      </c>
      <c r="DA11" s="27">
        <v>892735506.20099998</v>
      </c>
      <c r="DB11" s="27">
        <v>1633846289.5409999</v>
      </c>
      <c r="DC11" s="27">
        <v>1137194187.0999999</v>
      </c>
      <c r="DD11" s="27">
        <v>1938844160.8900001</v>
      </c>
      <c r="DE11" s="7">
        <f t="shared" si="18"/>
        <v>1633846289.5409999</v>
      </c>
      <c r="DG11" t="str">
        <f t="shared" si="19"/>
        <v/>
      </c>
      <c r="DH11" s="26" t="s">
        <v>138</v>
      </c>
      <c r="DI11" s="27">
        <v>108124</v>
      </c>
      <c r="DJ11" s="27">
        <v>111217461.28400001</v>
      </c>
      <c r="DK11" s="27">
        <v>104.1</v>
      </c>
      <c r="DL11" s="27">
        <v>68866994.775999993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56203888.494999997</v>
      </c>
      <c r="DR11" s="27">
        <v>261939673.60099998</v>
      </c>
      <c r="DS11" s="27">
        <v>55751627.967999995</v>
      </c>
      <c r="DT11" s="27">
        <v>252463132.866</v>
      </c>
      <c r="DU11" s="7">
        <f t="shared" si="21"/>
        <v>261939673.60099998</v>
      </c>
      <c r="DW11">
        <f t="shared" si="22"/>
        <v>2</v>
      </c>
      <c r="DX11" s="33" t="s">
        <v>51</v>
      </c>
      <c r="DY11" s="27">
        <v>54020105</v>
      </c>
      <c r="DZ11" s="27">
        <v>203183045</v>
      </c>
      <c r="EA11" s="27">
        <v>51354966.5</v>
      </c>
      <c r="EB11" s="27">
        <v>205867670</v>
      </c>
      <c r="EC11" s="7">
        <f t="shared" ref="EC11:EC73" si="33">IF(OR(DX11="Indéfini",DX11="Autres",DX11="Autre",DX11="Autres produits bruts d'origine minérale",DX11="Total général"),"",IF(DX11&lt;&gt;"",DZ11,""))</f>
        <v>203183045</v>
      </c>
      <c r="EE11">
        <f t="shared" si="23"/>
        <v>2</v>
      </c>
      <c r="EF11" s="33" t="s">
        <v>114</v>
      </c>
      <c r="EG11" s="27">
        <v>11208041.220000001</v>
      </c>
      <c r="EH11" s="27">
        <v>1639507264.3700001</v>
      </c>
      <c r="EI11" s="27">
        <v>11426789.4</v>
      </c>
      <c r="EJ11" s="27">
        <v>1607058463.165</v>
      </c>
      <c r="EK11" s="7">
        <f t="shared" ref="EK11:EK73" si="34">IF(OR(EF11="Indéfini",EF11="Autres",EF11="Autre",EF11="Autres produits finis de consommation",EF11="Total général"),"",IF(EF11&lt;&gt;"",EH11,""))</f>
        <v>1639507264.3700001</v>
      </c>
      <c r="EM11">
        <f t="shared" si="24"/>
        <v>2</v>
      </c>
      <c r="EN11" s="33" t="s">
        <v>174</v>
      </c>
      <c r="EO11" s="27">
        <v>382049.19</v>
      </c>
      <c r="EP11" s="27">
        <v>25435149</v>
      </c>
      <c r="EQ11" s="27">
        <v>247922.28</v>
      </c>
      <c r="ER11" s="27">
        <v>13786381</v>
      </c>
      <c r="ES11" s="27">
        <f t="shared" si="25"/>
        <v>25435149</v>
      </c>
      <c r="ET11" s="27"/>
      <c r="EU11" s="27">
        <f t="shared" si="26"/>
        <v>2</v>
      </c>
      <c r="EV11" s="33" t="s">
        <v>89</v>
      </c>
      <c r="EW11" s="27">
        <v>247271.70799999998</v>
      </c>
      <c r="EX11" s="27">
        <v>1156300878.7550001</v>
      </c>
      <c r="EY11" s="27">
        <v>238748.29200000002</v>
      </c>
      <c r="EZ11" s="27">
        <v>1092458898.0849998</v>
      </c>
      <c r="FA11" s="7">
        <f t="shared" si="27"/>
        <v>1156300878.7550001</v>
      </c>
      <c r="FC11" s="26" t="s">
        <v>216</v>
      </c>
      <c r="FD11" s="27">
        <v>1371260909.4099998</v>
      </c>
      <c r="FE11" s="27">
        <v>8258699886.0939989</v>
      </c>
      <c r="FF11" s="27">
        <v>1390413223.9450002</v>
      </c>
      <c r="FG11" s="27">
        <v>7962320984.5010004</v>
      </c>
    </row>
    <row r="12" spans="1:163" ht="15.75" x14ac:dyDescent="0.25">
      <c r="B12" s="26"/>
      <c r="E12">
        <f t="shared" si="0"/>
        <v>3</v>
      </c>
      <c r="F12" s="33" t="s">
        <v>6</v>
      </c>
      <c r="G12" s="27">
        <v>86032550.150000006</v>
      </c>
      <c r="H12" s="27">
        <v>1244782281.5339999</v>
      </c>
      <c r="I12" s="27">
        <v>101760377.17000003</v>
      </c>
      <c r="J12" s="27">
        <v>1609521142.1259995</v>
      </c>
      <c r="K12" s="7">
        <f t="shared" si="28"/>
        <v>1244782281.5339999</v>
      </c>
      <c r="M12">
        <f t="shared" si="29"/>
        <v>3</v>
      </c>
      <c r="N12" s="33" t="s">
        <v>242</v>
      </c>
      <c r="O12" s="27">
        <v>101636.89200000001</v>
      </c>
      <c r="P12" s="27">
        <v>428104732.20499986</v>
      </c>
      <c r="Q12" s="27">
        <v>83524.707000000024</v>
      </c>
      <c r="R12" s="27">
        <v>735970998.66000032</v>
      </c>
      <c r="S12" s="7">
        <f t="shared" si="1"/>
        <v>428104732.20499986</v>
      </c>
      <c r="U12">
        <f t="shared" si="2"/>
        <v>3</v>
      </c>
      <c r="V12" s="33" t="s">
        <v>33</v>
      </c>
      <c r="W12" s="27">
        <v>5891435.3679999998</v>
      </c>
      <c r="X12" s="27">
        <v>33244762</v>
      </c>
      <c r="Y12" s="27">
        <v>6585</v>
      </c>
      <c r="Z12" s="27">
        <v>104976</v>
      </c>
      <c r="AA12" s="27">
        <f t="shared" si="3"/>
        <v>33244762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37</v>
      </c>
      <c r="AM12" s="27">
        <v>880674.9800000001</v>
      </c>
      <c r="AN12" s="27">
        <v>34626020.18</v>
      </c>
      <c r="AO12" s="27">
        <v>711462.14</v>
      </c>
      <c r="AP12" s="27">
        <v>65218212.439999998</v>
      </c>
      <c r="AQ12" s="7">
        <f t="shared" si="6"/>
        <v>34626020.18</v>
      </c>
      <c r="AS12">
        <f t="shared" si="7"/>
        <v>3</v>
      </c>
      <c r="AT12" s="33" t="s">
        <v>53</v>
      </c>
      <c r="AU12" s="27">
        <v>121949720</v>
      </c>
      <c r="AV12" s="27">
        <v>138521989</v>
      </c>
      <c r="AW12" s="27">
        <v>104404875</v>
      </c>
      <c r="AX12" s="27">
        <v>124697526.756</v>
      </c>
      <c r="AY12" s="7">
        <f t="shared" si="8"/>
        <v>138521989</v>
      </c>
      <c r="BA12">
        <f t="shared" si="9"/>
        <v>3</v>
      </c>
      <c r="BB12" s="33" t="s">
        <v>116</v>
      </c>
      <c r="BC12" s="27">
        <v>23951413.560000002</v>
      </c>
      <c r="BD12" s="27">
        <v>1673038796.2200003</v>
      </c>
      <c r="BE12" s="27">
        <v>21395347.470000003</v>
      </c>
      <c r="BF12" s="27">
        <v>1476010446.4660001</v>
      </c>
      <c r="BG12" s="7">
        <f t="shared" si="10"/>
        <v>1673038796.2200003</v>
      </c>
      <c r="BI12">
        <f t="shared" si="11"/>
        <v>2</v>
      </c>
      <c r="BJ12" s="33" t="s">
        <v>174</v>
      </c>
      <c r="BK12" s="27">
        <v>4050</v>
      </c>
      <c r="BL12" s="27">
        <v>124164</v>
      </c>
      <c r="BM12" s="27"/>
      <c r="BN12" s="27"/>
      <c r="BO12" s="27">
        <f t="shared" si="12"/>
        <v>124164</v>
      </c>
      <c r="BP12" s="27"/>
      <c r="BQ12" s="27">
        <f t="shared" si="13"/>
        <v>3</v>
      </c>
      <c r="BR12" s="33" t="s">
        <v>90</v>
      </c>
      <c r="BS12" s="27">
        <v>1762215.3729999992</v>
      </c>
      <c r="BT12" s="27">
        <v>951996108.59899986</v>
      </c>
      <c r="BU12" s="27">
        <v>1549182.1259999997</v>
      </c>
      <c r="BV12" s="27">
        <v>782664004.30599988</v>
      </c>
      <c r="BW12" s="27">
        <f t="shared" si="14"/>
        <v>951996108.59899986</v>
      </c>
      <c r="BX12" s="27"/>
      <c r="BY12" s="26" t="s">
        <v>219</v>
      </c>
      <c r="BZ12" s="27">
        <v>58.276000000000003</v>
      </c>
      <c r="CA12" s="27">
        <v>41263318</v>
      </c>
      <c r="CB12" s="27">
        <v>4.22</v>
      </c>
      <c r="CC12" s="27">
        <v>1951594</v>
      </c>
      <c r="CD12" s="27"/>
      <c r="CE12" s="31"/>
      <c r="CF12" s="27"/>
      <c r="CG12" s="27"/>
      <c r="CH12" s="27">
        <f t="shared" si="15"/>
        <v>3</v>
      </c>
      <c r="CI12" s="33" t="s">
        <v>191</v>
      </c>
      <c r="CJ12" s="27">
        <v>264159682.95099998</v>
      </c>
      <c r="CK12" s="27">
        <v>693190242.25</v>
      </c>
      <c r="CL12" s="27">
        <v>138628203.63</v>
      </c>
      <c r="CM12" s="27">
        <v>360210024</v>
      </c>
      <c r="CN12" s="7">
        <f t="shared" si="16"/>
        <v>693190242.25</v>
      </c>
      <c r="CQ12">
        <f t="shared" si="31"/>
        <v>3</v>
      </c>
      <c r="CR12" s="33" t="s">
        <v>166</v>
      </c>
      <c r="CS12" s="27">
        <v>9472888.0329999998</v>
      </c>
      <c r="CT12" s="27">
        <v>896925231.0079999</v>
      </c>
      <c r="CU12" s="27">
        <v>8920995.9450000003</v>
      </c>
      <c r="CV12" s="27">
        <v>795931600.44200003</v>
      </c>
      <c r="CW12" s="7">
        <f>IF(OR(CR12="Indéfini",CR12="Autres",CR12="Autre",CR12="Autres demi-produits",CR12="Total général"),"",IF(CR12&lt;&gt;"",CT12,""))</f>
        <v>896925231.0079999</v>
      </c>
      <c r="CY12">
        <f t="shared" si="17"/>
        <v>3</v>
      </c>
      <c r="CZ12" s="33" t="s">
        <v>152</v>
      </c>
      <c r="DA12" s="27">
        <v>1075614676.5999999</v>
      </c>
      <c r="DB12" s="27">
        <v>1298119863.5969999</v>
      </c>
      <c r="DC12" s="27">
        <v>1012161732</v>
      </c>
      <c r="DD12" s="27">
        <v>1236697507.8759999</v>
      </c>
      <c r="DE12" s="7">
        <f t="shared" si="18"/>
        <v>1298119863.5969999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156</v>
      </c>
      <c r="DQ12" s="27">
        <v>7901871.7250000006</v>
      </c>
      <c r="DR12" s="27">
        <v>164403672.102</v>
      </c>
      <c r="DS12" s="27">
        <v>5907076.0869999994</v>
      </c>
      <c r="DT12" s="27">
        <v>127803583.8</v>
      </c>
      <c r="DU12" s="7">
        <f t="shared" si="21"/>
        <v>164403672.102</v>
      </c>
      <c r="DW12">
        <f t="shared" si="22"/>
        <v>3</v>
      </c>
      <c r="DX12" s="33" t="s">
        <v>59</v>
      </c>
      <c r="DY12" s="27">
        <v>2285344.0609999998</v>
      </c>
      <c r="DZ12" s="27">
        <v>31722558.43</v>
      </c>
      <c r="EA12" s="27">
        <v>3330896.56</v>
      </c>
      <c r="EB12" s="27">
        <v>54388914</v>
      </c>
      <c r="EC12" s="7">
        <f t="shared" si="33"/>
        <v>31722558.43</v>
      </c>
      <c r="EE12">
        <f t="shared" si="23"/>
        <v>3</v>
      </c>
      <c r="EF12" s="33" t="s">
        <v>128</v>
      </c>
      <c r="EG12" s="27">
        <v>10638998.543000003</v>
      </c>
      <c r="EH12" s="27">
        <v>1064959435.627</v>
      </c>
      <c r="EI12" s="27">
        <v>8295358.6739999987</v>
      </c>
      <c r="EJ12" s="27">
        <v>899803831.85399997</v>
      </c>
      <c r="EK12" s="7">
        <f t="shared" si="34"/>
        <v>1064959435.627</v>
      </c>
      <c r="EM12" t="str">
        <f t="shared" si="24"/>
        <v/>
      </c>
      <c r="EN12" s="33" t="s">
        <v>87</v>
      </c>
      <c r="EO12" s="27">
        <v>27073.021999999997</v>
      </c>
      <c r="EP12" s="27">
        <v>797680.647</v>
      </c>
      <c r="EQ12" s="27">
        <v>4288.8910000000005</v>
      </c>
      <c r="ER12" s="27">
        <v>422211.87199999997</v>
      </c>
      <c r="ES12" s="27" t="str">
        <f t="shared" si="25"/>
        <v/>
      </c>
      <c r="ET12" s="27"/>
      <c r="EU12" s="27">
        <f t="shared" si="26"/>
        <v>3</v>
      </c>
      <c r="EV12" s="33" t="s">
        <v>349</v>
      </c>
      <c r="EW12" s="27">
        <v>8190736.3950000005</v>
      </c>
      <c r="EX12" s="27">
        <v>1031209646.1209999</v>
      </c>
      <c r="EY12" s="27">
        <v>9224685.6750000026</v>
      </c>
      <c r="EZ12" s="27">
        <v>1390996255.2389996</v>
      </c>
      <c r="FA12" s="7">
        <f t="shared" si="27"/>
        <v>1031209646.1209999</v>
      </c>
      <c r="FC12" s="26" t="s">
        <v>217</v>
      </c>
      <c r="FD12" s="27">
        <v>1055722568.7739999</v>
      </c>
      <c r="FE12" s="27">
        <v>13044280249.36101</v>
      </c>
      <c r="FF12" s="27">
        <v>1198392463.4400001</v>
      </c>
      <c r="FG12" s="27">
        <v>12814627306.037996</v>
      </c>
    </row>
    <row r="13" spans="1:163" ht="15.75" x14ac:dyDescent="0.25">
      <c r="B13" s="26"/>
      <c r="E13">
        <f t="shared" si="0"/>
        <v>4</v>
      </c>
      <c r="F13" s="33" t="s">
        <v>13</v>
      </c>
      <c r="G13" s="27">
        <v>132354350.13300002</v>
      </c>
      <c r="H13" s="27">
        <v>1013580974.905</v>
      </c>
      <c r="I13" s="27">
        <v>97182068.450000018</v>
      </c>
      <c r="J13" s="27">
        <v>943446843.17899871</v>
      </c>
      <c r="K13" s="7">
        <f t="shared" si="28"/>
        <v>1013580974.905</v>
      </c>
      <c r="M13">
        <f t="shared" si="29"/>
        <v>4</v>
      </c>
      <c r="N13" s="33" t="s">
        <v>63</v>
      </c>
      <c r="O13" s="27">
        <v>2159926.5729999999</v>
      </c>
      <c r="P13" s="27">
        <v>347422892.208</v>
      </c>
      <c r="Q13" s="27">
        <v>2624850.3479999998</v>
      </c>
      <c r="R13" s="27">
        <v>326709021.04100001</v>
      </c>
      <c r="S13" s="7">
        <f t="shared" si="1"/>
        <v>347422892.208</v>
      </c>
      <c r="U13">
        <f t="shared" si="2"/>
        <v>4</v>
      </c>
      <c r="V13" s="33" t="s">
        <v>198</v>
      </c>
      <c r="W13" s="27">
        <v>75716</v>
      </c>
      <c r="X13" s="27">
        <v>1590708</v>
      </c>
      <c r="Y13" s="27">
        <v>3223</v>
      </c>
      <c r="Z13" s="27">
        <v>96990</v>
      </c>
      <c r="AA13" s="27">
        <f t="shared" si="3"/>
        <v>1590708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40</v>
      </c>
      <c r="AM13" s="27">
        <v>152709.52999999997</v>
      </c>
      <c r="AN13" s="27">
        <v>31658548.352000002</v>
      </c>
      <c r="AO13" s="27">
        <v>100030.57</v>
      </c>
      <c r="AP13" s="27">
        <v>33137785.640000004</v>
      </c>
      <c r="AQ13" s="7">
        <f t="shared" si="6"/>
        <v>31658548.352000002</v>
      </c>
      <c r="AS13">
        <f t="shared" si="7"/>
        <v>4</v>
      </c>
      <c r="AT13" s="33" t="s">
        <v>54</v>
      </c>
      <c r="AU13" s="27">
        <v>6031663</v>
      </c>
      <c r="AV13" s="27">
        <v>82165904</v>
      </c>
      <c r="AW13" s="27">
        <v>3111031</v>
      </c>
      <c r="AX13" s="27">
        <v>43428330</v>
      </c>
      <c r="AY13" s="7">
        <f t="shared" si="8"/>
        <v>82165904</v>
      </c>
      <c r="BA13">
        <f t="shared" si="9"/>
        <v>4</v>
      </c>
      <c r="BB13" s="33" t="s">
        <v>322</v>
      </c>
      <c r="BC13" s="27">
        <v>3621308.8320000004</v>
      </c>
      <c r="BD13" s="27">
        <v>663220093.04299998</v>
      </c>
      <c r="BE13" s="27">
        <v>2988204.6599999992</v>
      </c>
      <c r="BF13" s="27">
        <v>415952210.21000004</v>
      </c>
      <c r="BG13" s="7">
        <f t="shared" si="10"/>
        <v>663220093.04299998</v>
      </c>
      <c r="BI13" t="str">
        <f t="shared" si="11"/>
        <v/>
      </c>
      <c r="BJ13" s="26" t="s">
        <v>138</v>
      </c>
      <c r="BK13" s="27">
        <v>215331.03</v>
      </c>
      <c r="BL13" s="27">
        <v>22343073.469999999</v>
      </c>
      <c r="BM13" s="27">
        <v>50343.82</v>
      </c>
      <c r="BN13" s="27">
        <v>14758920.473000001</v>
      </c>
      <c r="BO13" s="27" t="str">
        <f t="shared" si="12"/>
        <v/>
      </c>
      <c r="BQ13" s="27">
        <f t="shared" si="13"/>
        <v>4</v>
      </c>
      <c r="BR13" s="33" t="s">
        <v>91</v>
      </c>
      <c r="BS13" s="27">
        <v>44198.915000000001</v>
      </c>
      <c r="BT13" s="27">
        <v>213859735</v>
      </c>
      <c r="BU13" s="27">
        <v>22324.857999999997</v>
      </c>
      <c r="BV13" s="27">
        <v>195685993.94999999</v>
      </c>
      <c r="BW13" s="27">
        <f t="shared" si="14"/>
        <v>213859735</v>
      </c>
      <c r="BY13" s="26" t="s">
        <v>220</v>
      </c>
      <c r="BZ13" s="27">
        <v>15452388.108000001</v>
      </c>
      <c r="CA13" s="27">
        <v>442111692.80699992</v>
      </c>
      <c r="CB13" s="27">
        <v>14146656.204000002</v>
      </c>
      <c r="CC13" s="27">
        <v>718460612.33200002</v>
      </c>
      <c r="CH13" s="27">
        <f t="shared" si="15"/>
        <v>4</v>
      </c>
      <c r="CI13" s="33" t="s">
        <v>149</v>
      </c>
      <c r="CJ13" s="27">
        <v>206475177</v>
      </c>
      <c r="CK13" s="27">
        <v>527858063</v>
      </c>
      <c r="CL13" s="27">
        <v>98160453.5</v>
      </c>
      <c r="CM13" s="27">
        <v>371054253.21000004</v>
      </c>
      <c r="CN13" s="7">
        <f t="shared" si="16"/>
        <v>527858063</v>
      </c>
      <c r="CQ13">
        <f t="shared" si="31"/>
        <v>4</v>
      </c>
      <c r="CR13" s="33" t="s">
        <v>71</v>
      </c>
      <c r="CS13" s="27">
        <v>73580320.486000016</v>
      </c>
      <c r="CT13" s="27">
        <v>746452410.67899978</v>
      </c>
      <c r="CU13" s="27">
        <v>83454451.314999983</v>
      </c>
      <c r="CV13" s="27">
        <v>821090026.54400003</v>
      </c>
      <c r="CW13" s="7">
        <f t="shared" ref="CW13:CW73" si="35">IF(OR(CR13="Indéfini",CR13="Autres",CR13="Autre",CR13="Autres demi-produits",CR13="Total général"),"",IF(CR13&lt;&gt;"",CT13,""))</f>
        <v>746452410.67899978</v>
      </c>
      <c r="CY13">
        <f t="shared" si="17"/>
        <v>4</v>
      </c>
      <c r="CZ13" s="33" t="s">
        <v>31</v>
      </c>
      <c r="DA13" s="27">
        <v>125830621.07799998</v>
      </c>
      <c r="DB13" s="27">
        <v>1003919652.7839999</v>
      </c>
      <c r="DC13" s="27">
        <v>71342807.593999982</v>
      </c>
      <c r="DD13" s="27">
        <v>707151425.75399983</v>
      </c>
      <c r="DE13" s="7">
        <f t="shared" si="18"/>
        <v>1003919652.7839999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158</v>
      </c>
      <c r="DQ13" s="27">
        <v>9384356</v>
      </c>
      <c r="DR13" s="27">
        <v>132578483</v>
      </c>
      <c r="DS13" s="27">
        <v>3652646</v>
      </c>
      <c r="DT13" s="27">
        <v>46173248</v>
      </c>
      <c r="DU13" s="7">
        <f t="shared" si="21"/>
        <v>132578483</v>
      </c>
      <c r="DW13">
        <f t="shared" si="22"/>
        <v>4</v>
      </c>
      <c r="DX13" s="33" t="s">
        <v>160</v>
      </c>
      <c r="DY13" s="27">
        <v>1044455.1190000001</v>
      </c>
      <c r="DZ13" s="27">
        <v>26356180.619000003</v>
      </c>
      <c r="EA13" s="27">
        <v>797337.33000000007</v>
      </c>
      <c r="EB13" s="27">
        <v>20232065</v>
      </c>
      <c r="EC13" s="7">
        <f t="shared" si="33"/>
        <v>26356180.619000003</v>
      </c>
      <c r="EE13">
        <f t="shared" si="23"/>
        <v>4</v>
      </c>
      <c r="EF13" s="33" t="s">
        <v>121</v>
      </c>
      <c r="EG13" s="27">
        <v>15116626.250999996</v>
      </c>
      <c r="EH13" s="27">
        <v>813242190.34699953</v>
      </c>
      <c r="EI13" s="27">
        <v>13806314.107999993</v>
      </c>
      <c r="EJ13" s="27">
        <v>773189295.10399985</v>
      </c>
      <c r="EK13" s="7">
        <f t="shared" si="34"/>
        <v>813242190.34699953</v>
      </c>
      <c r="EM13" t="str">
        <f t="shared" si="24"/>
        <v/>
      </c>
      <c r="EN13" s="26" t="s">
        <v>138</v>
      </c>
      <c r="EO13" s="27">
        <v>1837755.9680000006</v>
      </c>
      <c r="EP13" s="27">
        <v>135118018.56199998</v>
      </c>
      <c r="EQ13" s="27">
        <v>1882800.355</v>
      </c>
      <c r="ER13" s="27">
        <v>130982403.57400002</v>
      </c>
      <c r="ES13" s="27" t="str">
        <f t="shared" si="25"/>
        <v/>
      </c>
      <c r="EU13" s="27">
        <f t="shared" si="26"/>
        <v>4</v>
      </c>
      <c r="EV13" s="33" t="s">
        <v>88</v>
      </c>
      <c r="EW13" s="27">
        <v>4793351.8100000005</v>
      </c>
      <c r="EX13" s="27">
        <v>1003301972.4159998</v>
      </c>
      <c r="EY13" s="27">
        <v>5827844.9569999985</v>
      </c>
      <c r="EZ13" s="27">
        <v>1180864774.0210001</v>
      </c>
      <c r="FA13" s="7">
        <f t="shared" si="27"/>
        <v>1003301972.4159998</v>
      </c>
      <c r="FC13" s="26" t="s">
        <v>450</v>
      </c>
      <c r="FD13" s="27">
        <v>2730218269.8809996</v>
      </c>
      <c r="FE13" s="27">
        <v>8535400166.388998</v>
      </c>
      <c r="FF13" s="27">
        <v>2956956158.7309995</v>
      </c>
      <c r="FG13" s="27">
        <v>9657638937.0489979</v>
      </c>
    </row>
    <row r="14" spans="1:163" ht="15.75" x14ac:dyDescent="0.25">
      <c r="B14" s="26"/>
      <c r="E14">
        <f t="shared" si="0"/>
        <v>5</v>
      </c>
      <c r="F14" s="33" t="s">
        <v>8</v>
      </c>
      <c r="G14" s="27">
        <v>70481116.711000025</v>
      </c>
      <c r="H14" s="27">
        <v>874027204.31399977</v>
      </c>
      <c r="I14" s="27">
        <v>68153774.399999991</v>
      </c>
      <c r="J14" s="27">
        <v>1078439347.0540004</v>
      </c>
      <c r="K14" s="7">
        <f t="shared" si="28"/>
        <v>874027204.31399977</v>
      </c>
      <c r="M14">
        <f t="shared" si="29"/>
        <v>5</v>
      </c>
      <c r="N14" s="33" t="s">
        <v>68</v>
      </c>
      <c r="O14" s="27">
        <v>19458.699000000001</v>
      </c>
      <c r="P14" s="27">
        <v>165361216.15500003</v>
      </c>
      <c r="Q14" s="27">
        <v>14888.120999999999</v>
      </c>
      <c r="R14" s="27">
        <v>95362282.289999992</v>
      </c>
      <c r="S14" s="7">
        <f t="shared" si="1"/>
        <v>165361216.15500003</v>
      </c>
      <c r="U14">
        <f t="shared" si="2"/>
        <v>5</v>
      </c>
      <c r="V14" s="33" t="s">
        <v>152</v>
      </c>
      <c r="W14" s="27">
        <v>6600</v>
      </c>
      <c r="X14" s="27">
        <v>22300</v>
      </c>
      <c r="Y14" s="27">
        <v>9680</v>
      </c>
      <c r="Z14" s="27">
        <v>35784</v>
      </c>
      <c r="AA14" s="27">
        <f t="shared" si="3"/>
        <v>22300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36</v>
      </c>
      <c r="AM14" s="27">
        <v>1030980</v>
      </c>
      <c r="AN14" s="27">
        <v>28228328</v>
      </c>
      <c r="AO14" s="27">
        <v>3589680</v>
      </c>
      <c r="AP14" s="27">
        <v>342885550</v>
      </c>
      <c r="AQ14" s="7">
        <f t="shared" si="6"/>
        <v>28228328</v>
      </c>
      <c r="AS14">
        <f t="shared" si="7"/>
        <v>5</v>
      </c>
      <c r="AT14" s="33" t="s">
        <v>52</v>
      </c>
      <c r="AU14" s="27">
        <v>3863785</v>
      </c>
      <c r="AV14" s="27">
        <v>58888428</v>
      </c>
      <c r="AW14" s="27">
        <v>6163203</v>
      </c>
      <c r="AX14" s="27">
        <v>59422264</v>
      </c>
      <c r="AY14" s="7">
        <f t="shared" si="8"/>
        <v>58888428</v>
      </c>
      <c r="BA14">
        <f t="shared" si="9"/>
        <v>5</v>
      </c>
      <c r="BB14" s="33" t="s">
        <v>117</v>
      </c>
      <c r="BC14" s="27">
        <v>3446560.3269999987</v>
      </c>
      <c r="BD14" s="27">
        <v>646416154.28799999</v>
      </c>
      <c r="BE14" s="27">
        <v>3537659.9189999988</v>
      </c>
      <c r="BF14" s="27">
        <v>673151320.70800006</v>
      </c>
      <c r="BG14" s="7">
        <f t="shared" si="10"/>
        <v>646416154.28799999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92</v>
      </c>
      <c r="BS14" s="27">
        <v>174509.861</v>
      </c>
      <c r="BT14" s="27">
        <v>172721097.98299998</v>
      </c>
      <c r="BU14" s="27">
        <v>206921.14600000007</v>
      </c>
      <c r="BV14" s="27">
        <v>155750310.98000002</v>
      </c>
      <c r="BW14" s="27">
        <f t="shared" si="14"/>
        <v>172721097.98299998</v>
      </c>
      <c r="BY14" s="26" t="s">
        <v>221</v>
      </c>
      <c r="BZ14" s="27">
        <v>985088284.5</v>
      </c>
      <c r="CA14" s="27">
        <v>1156706965.608</v>
      </c>
      <c r="CB14" s="27">
        <v>949506155.81599998</v>
      </c>
      <c r="CC14" s="27">
        <v>1133667822.6739998</v>
      </c>
      <c r="CH14" s="27">
        <f t="shared" si="15"/>
        <v>5</v>
      </c>
      <c r="CI14" s="33" t="s">
        <v>194</v>
      </c>
      <c r="CJ14" s="27">
        <v>9308969.0010000002</v>
      </c>
      <c r="CK14" s="27">
        <v>449334331</v>
      </c>
      <c r="CL14" s="27">
        <v>2236033.0010000002</v>
      </c>
      <c r="CM14" s="27">
        <v>124303111.001</v>
      </c>
      <c r="CN14" s="7">
        <f t="shared" si="16"/>
        <v>449334331</v>
      </c>
      <c r="CQ14">
        <f t="shared" si="31"/>
        <v>5</v>
      </c>
      <c r="CR14" s="33" t="s">
        <v>162</v>
      </c>
      <c r="CS14" s="27">
        <v>129682082.153</v>
      </c>
      <c r="CT14" s="27">
        <v>693934579</v>
      </c>
      <c r="CU14" s="27">
        <v>177444098</v>
      </c>
      <c r="CV14" s="27">
        <v>1017394820</v>
      </c>
      <c r="CW14" s="7">
        <f t="shared" si="35"/>
        <v>693934579</v>
      </c>
      <c r="CY14">
        <f t="shared" si="17"/>
        <v>5</v>
      </c>
      <c r="CZ14" s="33" t="s">
        <v>150</v>
      </c>
      <c r="DA14" s="27">
        <v>72428111.659999996</v>
      </c>
      <c r="DB14" s="27">
        <v>574812033.24699998</v>
      </c>
      <c r="DC14" s="27">
        <v>50662589.90699999</v>
      </c>
      <c r="DD14" s="27">
        <v>433037377.88200003</v>
      </c>
      <c r="DE14" s="7">
        <f t="shared" si="18"/>
        <v>574812033.24699998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37</v>
      </c>
      <c r="DQ14" s="27">
        <v>2079292.63</v>
      </c>
      <c r="DR14" s="27">
        <v>110563507</v>
      </c>
      <c r="DS14" s="27">
        <v>411083.4</v>
      </c>
      <c r="DT14" s="27">
        <v>31593448</v>
      </c>
      <c r="DU14" s="7">
        <f t="shared" si="21"/>
        <v>110563507</v>
      </c>
      <c r="DW14">
        <f t="shared" si="22"/>
        <v>5</v>
      </c>
      <c r="DX14" s="33" t="s">
        <v>289</v>
      </c>
      <c r="DY14" s="27">
        <v>13492730.801000001</v>
      </c>
      <c r="DZ14" s="27">
        <v>19374300.001000002</v>
      </c>
      <c r="EA14" s="27">
        <v>4095434.0470000003</v>
      </c>
      <c r="EB14" s="27">
        <v>9391544.9360000007</v>
      </c>
      <c r="EC14" s="7">
        <f t="shared" si="33"/>
        <v>19374300.001000002</v>
      </c>
      <c r="EE14">
        <f t="shared" si="23"/>
        <v>5</v>
      </c>
      <c r="EF14" s="33" t="s">
        <v>122</v>
      </c>
      <c r="EG14" s="27">
        <v>730670.00900000008</v>
      </c>
      <c r="EH14" s="27">
        <v>742237242.17999995</v>
      </c>
      <c r="EI14" s="27">
        <v>702857.674</v>
      </c>
      <c r="EJ14" s="27">
        <v>660228403.38000011</v>
      </c>
      <c r="EK14" s="7">
        <f t="shared" si="34"/>
        <v>742237242.17999995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99</v>
      </c>
      <c r="EW14" s="27">
        <v>9403389.4900000021</v>
      </c>
      <c r="EX14" s="27">
        <v>972150001.85400021</v>
      </c>
      <c r="EY14" s="27">
        <v>7587244.9590000017</v>
      </c>
      <c r="EZ14" s="27">
        <v>846127621.37900007</v>
      </c>
      <c r="FA14" s="7">
        <f t="shared" si="27"/>
        <v>972150001.85400021</v>
      </c>
      <c r="FC14" s="26" t="s">
        <v>375</v>
      </c>
      <c r="FD14" s="27">
        <v>191.25</v>
      </c>
      <c r="FE14" s="27">
        <v>29792</v>
      </c>
      <c r="FF14" s="27"/>
      <c r="FG14" s="27"/>
    </row>
    <row r="15" spans="1:163" ht="15.75" x14ac:dyDescent="0.25">
      <c r="B15" s="26"/>
      <c r="E15">
        <f t="shared" si="0"/>
        <v>6</v>
      </c>
      <c r="F15" s="33" t="s">
        <v>9</v>
      </c>
      <c r="G15" s="27">
        <v>13996994.590000005</v>
      </c>
      <c r="H15" s="27">
        <v>800707283.47200012</v>
      </c>
      <c r="I15" s="27">
        <v>13492916.74</v>
      </c>
      <c r="J15" s="27">
        <v>799357299.37100017</v>
      </c>
      <c r="K15" s="7">
        <f t="shared" si="28"/>
        <v>800707283.47200012</v>
      </c>
      <c r="M15">
        <f t="shared" si="29"/>
        <v>6</v>
      </c>
      <c r="N15" s="33" t="s">
        <v>72</v>
      </c>
      <c r="O15" s="27">
        <v>1535196.5</v>
      </c>
      <c r="P15" s="27">
        <v>121743580</v>
      </c>
      <c r="Q15" s="27">
        <v>634993</v>
      </c>
      <c r="R15" s="27">
        <v>43693104.079999998</v>
      </c>
      <c r="S15" s="7">
        <f t="shared" si="1"/>
        <v>121743580</v>
      </c>
      <c r="U15">
        <f t="shared" si="2"/>
        <v>6</v>
      </c>
      <c r="V15" s="33" t="s">
        <v>151</v>
      </c>
      <c r="W15" s="27">
        <v>6</v>
      </c>
      <c r="X15" s="27">
        <v>2000</v>
      </c>
      <c r="Y15" s="27">
        <v>50</v>
      </c>
      <c r="Z15" s="27">
        <v>11646</v>
      </c>
      <c r="AA15" s="27">
        <f t="shared" si="3"/>
        <v>2000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42</v>
      </c>
      <c r="AM15" s="27">
        <v>938091.94000000006</v>
      </c>
      <c r="AN15" s="27">
        <v>24504527.812000003</v>
      </c>
      <c r="AO15" s="27">
        <v>1020927.312</v>
      </c>
      <c r="AP15" s="27">
        <v>27236420.484000001</v>
      </c>
      <c r="AQ15" s="7">
        <f t="shared" si="6"/>
        <v>24504527.812000003</v>
      </c>
      <c r="AS15">
        <f t="shared" si="7"/>
        <v>6</v>
      </c>
      <c r="AT15" s="33" t="s">
        <v>56</v>
      </c>
      <c r="AU15" s="27">
        <v>227777498</v>
      </c>
      <c r="AV15" s="27">
        <v>50524871.986000001</v>
      </c>
      <c r="AW15" s="27">
        <v>148875092</v>
      </c>
      <c r="AX15" s="27">
        <v>42015845.957999997</v>
      </c>
      <c r="AY15" s="7">
        <f t="shared" si="8"/>
        <v>50524871.986000001</v>
      </c>
      <c r="BA15">
        <f t="shared" si="9"/>
        <v>6</v>
      </c>
      <c r="BB15" s="33" t="s">
        <v>120</v>
      </c>
      <c r="BC15" s="27">
        <v>1502568.976</v>
      </c>
      <c r="BD15" s="27">
        <v>303733338.55699998</v>
      </c>
      <c r="BE15" s="27">
        <v>1424790.7419999999</v>
      </c>
      <c r="BF15" s="27">
        <v>284715386.79799998</v>
      </c>
      <c r="BG15" s="7">
        <f t="shared" si="10"/>
        <v>303733338.55699998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349</v>
      </c>
      <c r="BS15" s="27">
        <v>402492.02300000004</v>
      </c>
      <c r="BT15" s="27">
        <v>99574504.880999997</v>
      </c>
      <c r="BU15" s="27">
        <v>342480.25099999999</v>
      </c>
      <c r="BV15" s="27">
        <v>109877818.80999999</v>
      </c>
      <c r="BW15" s="27">
        <f t="shared" si="14"/>
        <v>99574504.880999997</v>
      </c>
      <c r="BY15" s="26" t="s">
        <v>222</v>
      </c>
      <c r="BZ15" s="27">
        <v>81057794.164000019</v>
      </c>
      <c r="CA15" s="27">
        <v>9711000713.737999</v>
      </c>
      <c r="CB15" s="27">
        <v>98974148.276000023</v>
      </c>
      <c r="CC15" s="27">
        <v>10850319896.101</v>
      </c>
      <c r="CH15" s="27">
        <f t="shared" si="15"/>
        <v>6</v>
      </c>
      <c r="CI15" s="33" t="s">
        <v>11</v>
      </c>
      <c r="CJ15" s="27">
        <v>15428649.133000001</v>
      </c>
      <c r="CK15" s="27">
        <v>361304682.65700001</v>
      </c>
      <c r="CL15" s="27">
        <v>14795240.659999995</v>
      </c>
      <c r="CM15" s="27">
        <v>305528588.72499996</v>
      </c>
      <c r="CN15" s="7">
        <f t="shared" si="16"/>
        <v>361304682.65700001</v>
      </c>
      <c r="CQ15">
        <f t="shared" si="31"/>
        <v>6</v>
      </c>
      <c r="CR15" s="33" t="s">
        <v>193</v>
      </c>
      <c r="CS15" s="27">
        <v>111181843</v>
      </c>
      <c r="CT15" s="27">
        <v>556505739</v>
      </c>
      <c r="CU15" s="27">
        <v>117811599</v>
      </c>
      <c r="CV15" s="27">
        <v>638118214</v>
      </c>
      <c r="CW15" s="7">
        <f t="shared" si="35"/>
        <v>556505739</v>
      </c>
      <c r="CY15">
        <f t="shared" si="17"/>
        <v>6</v>
      </c>
      <c r="CZ15" s="33" t="s">
        <v>198</v>
      </c>
      <c r="DA15" s="27">
        <v>52929134.450999998</v>
      </c>
      <c r="DB15" s="27">
        <v>266768848.56600001</v>
      </c>
      <c r="DC15" s="27">
        <v>52285540.759999998</v>
      </c>
      <c r="DD15" s="27">
        <v>247812840.05000001</v>
      </c>
      <c r="DE15" s="7">
        <f t="shared" si="18"/>
        <v>266768848.56600001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157</v>
      </c>
      <c r="DQ15" s="27">
        <v>6178090.9729999993</v>
      </c>
      <c r="DR15" s="27">
        <v>74228380.206</v>
      </c>
      <c r="DS15" s="27">
        <v>311909.04699999996</v>
      </c>
      <c r="DT15" s="27">
        <v>102599897.51899999</v>
      </c>
      <c r="DU15" s="7">
        <f t="shared" si="21"/>
        <v>74228380.206</v>
      </c>
      <c r="DW15">
        <f t="shared" si="22"/>
        <v>6</v>
      </c>
      <c r="DX15" s="33" t="s">
        <v>56</v>
      </c>
      <c r="DY15" s="27">
        <v>5711659.5810000002</v>
      </c>
      <c r="DZ15" s="27">
        <v>13593919.075999999</v>
      </c>
      <c r="EA15" s="27">
        <v>3295424</v>
      </c>
      <c r="EB15" s="27">
        <v>7253252.7230000002</v>
      </c>
      <c r="EC15" s="7">
        <f t="shared" si="33"/>
        <v>13593919.075999999</v>
      </c>
      <c r="EE15" t="str">
        <f t="shared" si="23"/>
        <v/>
      </c>
      <c r="EF15" s="33" t="s">
        <v>137</v>
      </c>
      <c r="EG15" s="27">
        <v>8048890.6310000001</v>
      </c>
      <c r="EH15" s="27">
        <v>609660050.56599998</v>
      </c>
      <c r="EI15" s="27">
        <v>9804585.2929999996</v>
      </c>
      <c r="EJ15" s="27">
        <v>469659048.7389999</v>
      </c>
      <c r="EK15" s="7" t="str">
        <f t="shared" si="34"/>
        <v/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106</v>
      </c>
      <c r="EW15" s="27">
        <v>7739771.4759999998</v>
      </c>
      <c r="EX15" s="27">
        <v>851286002.68899989</v>
      </c>
      <c r="EY15" s="27">
        <v>7168199.0429999996</v>
      </c>
      <c r="EZ15" s="27">
        <v>751911058.48500001</v>
      </c>
      <c r="FA15" s="7">
        <f t="shared" si="27"/>
        <v>851286002.68899989</v>
      </c>
      <c r="FC15" s="26" t="s">
        <v>219</v>
      </c>
      <c r="FD15" s="27">
        <v>108124</v>
      </c>
      <c r="FE15" s="27">
        <v>111217461.28400001</v>
      </c>
      <c r="FF15" s="27">
        <v>104.1</v>
      </c>
      <c r="FG15" s="27">
        <v>68866994.775999993</v>
      </c>
    </row>
    <row r="16" spans="1:163" ht="15.75" x14ac:dyDescent="0.25">
      <c r="B16" s="26"/>
      <c r="E16">
        <f t="shared" si="0"/>
        <v>7</v>
      </c>
      <c r="F16" s="33" t="s">
        <v>7</v>
      </c>
      <c r="G16" s="27">
        <v>8171027.8100000024</v>
      </c>
      <c r="H16" s="27">
        <v>459213676.26099998</v>
      </c>
      <c r="I16" s="27">
        <v>11918911.041999999</v>
      </c>
      <c r="J16" s="27">
        <v>579708753.273</v>
      </c>
      <c r="K16" s="7">
        <f t="shared" si="28"/>
        <v>459213676.26099998</v>
      </c>
      <c r="M16">
        <f t="shared" si="29"/>
        <v>7</v>
      </c>
      <c r="N16" s="33" t="s">
        <v>64</v>
      </c>
      <c r="O16" s="27">
        <v>153060.18099999998</v>
      </c>
      <c r="P16" s="27">
        <v>96673230.270000011</v>
      </c>
      <c r="Q16" s="27">
        <v>151256.48300000001</v>
      </c>
      <c r="R16" s="27">
        <v>74109180.574999988</v>
      </c>
      <c r="S16" s="7">
        <f t="shared" si="1"/>
        <v>96673230.270000011</v>
      </c>
      <c r="U16">
        <f t="shared" si="2"/>
        <v>7</v>
      </c>
      <c r="V16" s="33" t="s">
        <v>150</v>
      </c>
      <c r="W16" s="27">
        <v>12.4</v>
      </c>
      <c r="X16" s="27">
        <v>210</v>
      </c>
      <c r="Y16" s="27">
        <v>1</v>
      </c>
      <c r="Z16" s="27">
        <v>16</v>
      </c>
      <c r="AA16" s="27">
        <f t="shared" si="3"/>
        <v>210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46</v>
      </c>
      <c r="AM16" s="27">
        <v>1459858.2</v>
      </c>
      <c r="AN16" s="27">
        <v>22824576.800000001</v>
      </c>
      <c r="AO16" s="27">
        <v>144891.40000000002</v>
      </c>
      <c r="AP16" s="27">
        <v>2240150.35</v>
      </c>
      <c r="AQ16" s="7">
        <f t="shared" si="6"/>
        <v>22824576.800000001</v>
      </c>
      <c r="AS16">
        <f t="shared" si="7"/>
        <v>7</v>
      </c>
      <c r="AT16" s="33" t="s">
        <v>58</v>
      </c>
      <c r="AU16" s="27">
        <v>5258067.8600000003</v>
      </c>
      <c r="AV16" s="27">
        <v>43987905.994999997</v>
      </c>
      <c r="AW16" s="27">
        <v>4927568.82</v>
      </c>
      <c r="AX16" s="27">
        <v>18375501.349999998</v>
      </c>
      <c r="AY16" s="7">
        <f t="shared" si="8"/>
        <v>43987905.994999997</v>
      </c>
      <c r="BA16">
        <f t="shared" si="9"/>
        <v>7</v>
      </c>
      <c r="BB16" s="33" t="s">
        <v>119</v>
      </c>
      <c r="BC16" s="27">
        <v>1048749.4469999997</v>
      </c>
      <c r="BD16" s="27">
        <v>236495056.04400003</v>
      </c>
      <c r="BE16" s="27">
        <v>977340.38500000013</v>
      </c>
      <c r="BF16" s="27">
        <v>225834974.50400001</v>
      </c>
      <c r="BG16" s="7">
        <f t="shared" si="10"/>
        <v>236495056.04400003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95</v>
      </c>
      <c r="BS16" s="27">
        <v>700672.78800000006</v>
      </c>
      <c r="BT16" s="27">
        <v>75062699.806999996</v>
      </c>
      <c r="BU16" s="27">
        <v>542387.96</v>
      </c>
      <c r="BV16" s="27">
        <v>60998372.660000004</v>
      </c>
      <c r="BW16" s="27">
        <f t="shared" si="14"/>
        <v>75062699.806999996</v>
      </c>
      <c r="BY16" s="26" t="s">
        <v>223</v>
      </c>
      <c r="BZ16" s="27">
        <v>215331.02999999997</v>
      </c>
      <c r="CA16" s="27">
        <v>22343073.469999999</v>
      </c>
      <c r="CB16" s="27">
        <v>50343.82</v>
      </c>
      <c r="CC16" s="27">
        <v>14758920.473000001</v>
      </c>
      <c r="CH16" s="27">
        <f t="shared" si="15"/>
        <v>7</v>
      </c>
      <c r="CI16" s="33" t="s">
        <v>144</v>
      </c>
      <c r="CJ16" s="27">
        <v>18584468.872000001</v>
      </c>
      <c r="CK16" s="27">
        <v>334512171.40999997</v>
      </c>
      <c r="CL16" s="27">
        <v>18566471.012000002</v>
      </c>
      <c r="CM16" s="27">
        <v>346925239.111</v>
      </c>
      <c r="CN16" s="7">
        <f t="shared" si="16"/>
        <v>334512171.40999997</v>
      </c>
      <c r="CQ16">
        <f t="shared" si="31"/>
        <v>7</v>
      </c>
      <c r="CR16" s="33" t="s">
        <v>63</v>
      </c>
      <c r="CS16" s="27">
        <v>4753755.8750000019</v>
      </c>
      <c r="CT16" s="27">
        <v>437309927.37199998</v>
      </c>
      <c r="CU16" s="27">
        <v>3642129.473999999</v>
      </c>
      <c r="CV16" s="27">
        <v>330917447.85100007</v>
      </c>
      <c r="CW16" s="7">
        <f t="shared" si="35"/>
        <v>437309927.37199998</v>
      </c>
      <c r="CY16">
        <f t="shared" si="17"/>
        <v>7</v>
      </c>
      <c r="CZ16" s="33" t="s">
        <v>32</v>
      </c>
      <c r="DA16" s="27">
        <v>0</v>
      </c>
      <c r="DB16" s="27">
        <v>79184042</v>
      </c>
      <c r="DC16" s="27">
        <v>0</v>
      </c>
      <c r="DD16" s="27">
        <v>117757425</v>
      </c>
      <c r="DE16" s="7">
        <f t="shared" si="18"/>
        <v>79184042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39</v>
      </c>
      <c r="DQ16" s="27">
        <v>1467023.8499999999</v>
      </c>
      <c r="DR16" s="27">
        <v>63502696</v>
      </c>
      <c r="DS16" s="27">
        <v>1726283.8099999998</v>
      </c>
      <c r="DT16" s="27">
        <v>73158915</v>
      </c>
      <c r="DU16" s="7">
        <f t="shared" si="21"/>
        <v>63502696</v>
      </c>
      <c r="DW16">
        <f t="shared" si="22"/>
        <v>7</v>
      </c>
      <c r="DX16" s="33" t="s">
        <v>58</v>
      </c>
      <c r="DY16" s="27">
        <v>23270427.000999998</v>
      </c>
      <c r="DZ16" s="27">
        <v>12757786</v>
      </c>
      <c r="EA16" s="27">
        <v>232808.1</v>
      </c>
      <c r="EB16" s="27">
        <v>2321999</v>
      </c>
      <c r="EC16" s="7">
        <f t="shared" si="33"/>
        <v>12757786</v>
      </c>
      <c r="EE16">
        <f t="shared" si="23"/>
        <v>6</v>
      </c>
      <c r="EF16" s="33" t="s">
        <v>131</v>
      </c>
      <c r="EG16" s="27">
        <v>10349328.168999998</v>
      </c>
      <c r="EH16" s="27">
        <v>588503677.17199981</v>
      </c>
      <c r="EI16" s="27">
        <v>9440781.686999999</v>
      </c>
      <c r="EJ16" s="27">
        <v>588097934.44299996</v>
      </c>
      <c r="EK16" s="7">
        <f t="shared" si="34"/>
        <v>588503677.17199981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91</v>
      </c>
      <c r="EW16" s="27">
        <v>335179.65300000005</v>
      </c>
      <c r="EX16" s="27">
        <v>466302213.27099997</v>
      </c>
      <c r="EY16" s="27">
        <v>250627.22400000002</v>
      </c>
      <c r="EZ16" s="27">
        <v>467063668.6960001</v>
      </c>
      <c r="FA16" s="7">
        <f t="shared" si="27"/>
        <v>466302213.27099997</v>
      </c>
      <c r="FC16" s="26" t="s">
        <v>220</v>
      </c>
      <c r="FD16" s="27">
        <v>184061571.53700003</v>
      </c>
      <c r="FE16" s="27">
        <v>1743878986.7499995</v>
      </c>
      <c r="FF16" s="27">
        <v>154746310.287</v>
      </c>
      <c r="FG16" s="27">
        <v>1477907817.464</v>
      </c>
    </row>
    <row r="17" spans="5:163" ht="15.75" x14ac:dyDescent="0.25">
      <c r="E17">
        <f t="shared" si="0"/>
        <v>8</v>
      </c>
      <c r="F17" s="33" t="s">
        <v>12</v>
      </c>
      <c r="G17" s="27">
        <v>66601119.066</v>
      </c>
      <c r="H17" s="27">
        <v>403735559</v>
      </c>
      <c r="I17" s="27">
        <v>52948392</v>
      </c>
      <c r="J17" s="27">
        <v>391834035.25</v>
      </c>
      <c r="K17" s="7">
        <f t="shared" si="28"/>
        <v>403735559</v>
      </c>
      <c r="M17">
        <f t="shared" si="29"/>
        <v>8</v>
      </c>
      <c r="N17" s="33" t="s">
        <v>69</v>
      </c>
      <c r="O17" s="27">
        <v>526592.87799999991</v>
      </c>
      <c r="P17" s="27">
        <v>88064802.238000005</v>
      </c>
      <c r="Q17" s="27">
        <v>1281802.2729999998</v>
      </c>
      <c r="R17" s="27">
        <v>89894331.110999987</v>
      </c>
      <c r="S17" s="7">
        <f t="shared" si="1"/>
        <v>88064802.238000005</v>
      </c>
      <c r="U17" t="str">
        <f t="shared" si="2"/>
        <v/>
      </c>
      <c r="V17" s="26" t="s">
        <v>138</v>
      </c>
      <c r="W17" s="27">
        <v>42891433.001000002</v>
      </c>
      <c r="X17" s="27">
        <v>524836310.292</v>
      </c>
      <c r="Y17" s="27">
        <v>33676315.350000001</v>
      </c>
      <c r="Z17" s="27">
        <v>438201539.37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41</v>
      </c>
      <c r="AM17" s="27">
        <v>52545.80000000001</v>
      </c>
      <c r="AN17" s="27">
        <v>20252261.937999997</v>
      </c>
      <c r="AO17" s="27">
        <v>259726.45100000006</v>
      </c>
      <c r="AP17" s="27">
        <v>32048912.908000004</v>
      </c>
      <c r="AQ17" s="7">
        <f t="shared" si="6"/>
        <v>20252261.937999997</v>
      </c>
      <c r="AS17">
        <f t="shared" si="7"/>
        <v>8</v>
      </c>
      <c r="AT17" s="33" t="s">
        <v>57</v>
      </c>
      <c r="AU17" s="27">
        <v>104371706</v>
      </c>
      <c r="AV17" s="27">
        <v>32557554</v>
      </c>
      <c r="AW17" s="27">
        <v>57052161</v>
      </c>
      <c r="AX17" s="27">
        <v>25153202</v>
      </c>
      <c r="AY17" s="7">
        <f t="shared" si="8"/>
        <v>32557554</v>
      </c>
      <c r="BA17">
        <f t="shared" si="9"/>
        <v>8</v>
      </c>
      <c r="BB17" s="33" t="s">
        <v>121</v>
      </c>
      <c r="BC17" s="27">
        <v>2799850.8080000011</v>
      </c>
      <c r="BD17" s="27">
        <v>146706159.86499998</v>
      </c>
      <c r="BE17" s="27">
        <v>3391992.2059999998</v>
      </c>
      <c r="BF17" s="27">
        <v>176047371.50699997</v>
      </c>
      <c r="BG17" s="7">
        <f t="shared" si="10"/>
        <v>146706159.86499998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93</v>
      </c>
      <c r="BS17" s="27">
        <v>908594.25399999984</v>
      </c>
      <c r="BT17" s="27">
        <v>71420617</v>
      </c>
      <c r="BU17" s="27">
        <v>772514.40100000007</v>
      </c>
      <c r="BV17" s="27">
        <v>59241803</v>
      </c>
      <c r="BW17" s="27">
        <f t="shared" si="14"/>
        <v>71420617</v>
      </c>
      <c r="BY17" s="26" t="s">
        <v>224</v>
      </c>
      <c r="BZ17" s="27">
        <v>28257900.928999998</v>
      </c>
      <c r="CA17" s="27">
        <v>7539575273.5680008</v>
      </c>
      <c r="CB17" s="27">
        <v>26638777.482000005</v>
      </c>
      <c r="CC17" s="27">
        <v>6991737251.4420004</v>
      </c>
      <c r="CH17" s="27">
        <f t="shared" si="15"/>
        <v>8</v>
      </c>
      <c r="CI17" s="33" t="s">
        <v>26</v>
      </c>
      <c r="CJ17" s="27">
        <v>31092540.002999999</v>
      </c>
      <c r="CK17" s="27">
        <v>301459951.00300002</v>
      </c>
      <c r="CL17" s="27">
        <v>28366071</v>
      </c>
      <c r="CM17" s="27">
        <v>253815751</v>
      </c>
      <c r="CN17" s="7">
        <f t="shared" si="16"/>
        <v>301459951.00300002</v>
      </c>
      <c r="CQ17">
        <f t="shared" si="31"/>
        <v>8</v>
      </c>
      <c r="CR17" s="33" t="s">
        <v>74</v>
      </c>
      <c r="CS17" s="27">
        <v>15227381.122000003</v>
      </c>
      <c r="CT17" s="27">
        <v>414157962.2529999</v>
      </c>
      <c r="CU17" s="27">
        <v>9234987.7109999992</v>
      </c>
      <c r="CV17" s="27">
        <v>248979776.20699996</v>
      </c>
      <c r="CW17" s="7">
        <f t="shared" si="35"/>
        <v>414157962.2529999</v>
      </c>
      <c r="CY17">
        <f t="shared" si="17"/>
        <v>8</v>
      </c>
      <c r="CZ17" s="33" t="s">
        <v>365</v>
      </c>
      <c r="DA17" s="27"/>
      <c r="DB17" s="27"/>
      <c r="DC17" s="27">
        <v>1</v>
      </c>
      <c r="DD17" s="27">
        <v>1800.6969999999999</v>
      </c>
      <c r="DE17" s="7">
        <f t="shared" si="18"/>
        <v>0</v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159</v>
      </c>
      <c r="DQ17" s="27">
        <v>6746881.4199999999</v>
      </c>
      <c r="DR17" s="27">
        <v>57414741</v>
      </c>
      <c r="DS17" s="27">
        <v>1609338.9</v>
      </c>
      <c r="DT17" s="27">
        <v>15711484</v>
      </c>
      <c r="DU17" s="7">
        <f t="shared" si="21"/>
        <v>57414741</v>
      </c>
      <c r="DW17" t="str">
        <f t="shared" si="22"/>
        <v/>
      </c>
      <c r="DX17" s="33" t="s">
        <v>60</v>
      </c>
      <c r="DY17" s="27">
        <v>4022340.6239999998</v>
      </c>
      <c r="DZ17" s="27">
        <v>11571627.460000001</v>
      </c>
      <c r="EA17" s="27">
        <v>7700700.1899999995</v>
      </c>
      <c r="EB17" s="27">
        <v>18920999.533</v>
      </c>
      <c r="EC17" s="7" t="str">
        <f t="shared" si="33"/>
        <v/>
      </c>
      <c r="EE17">
        <f t="shared" si="23"/>
        <v>7</v>
      </c>
      <c r="EF17" s="33" t="s">
        <v>322</v>
      </c>
      <c r="EG17" s="27">
        <v>10339509.054000001</v>
      </c>
      <c r="EH17" s="27">
        <v>457271633.95700026</v>
      </c>
      <c r="EI17" s="27">
        <v>8754082.8430000022</v>
      </c>
      <c r="EJ17" s="27">
        <v>389462572.45599997</v>
      </c>
      <c r="EK17" s="7">
        <f t="shared" si="34"/>
        <v>457271633.95700026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96</v>
      </c>
      <c r="EW17" s="27">
        <v>2103543.9570000004</v>
      </c>
      <c r="EX17" s="27">
        <v>450284105.44300008</v>
      </c>
      <c r="EY17" s="27">
        <v>1188350.5560000001</v>
      </c>
      <c r="EZ17" s="27">
        <v>210544326.57900003</v>
      </c>
      <c r="FA17" s="7">
        <f t="shared" si="27"/>
        <v>450284105.44300008</v>
      </c>
      <c r="FC17" s="26" t="s">
        <v>221</v>
      </c>
      <c r="FD17" s="27">
        <v>708509921.18700004</v>
      </c>
      <c r="FE17" s="27">
        <v>1221899958.1889997</v>
      </c>
      <c r="FF17" s="27">
        <v>685247224.727</v>
      </c>
      <c r="FG17" s="27">
        <v>1039061367.0419999</v>
      </c>
    </row>
    <row r="18" spans="5:163" ht="15.75" x14ac:dyDescent="0.25">
      <c r="E18">
        <f t="shared" si="0"/>
        <v>9</v>
      </c>
      <c r="F18" s="33" t="s">
        <v>10</v>
      </c>
      <c r="G18" s="27">
        <v>15112301.24</v>
      </c>
      <c r="H18" s="27">
        <v>223772077.17599997</v>
      </c>
      <c r="I18" s="27">
        <v>10809718.182</v>
      </c>
      <c r="J18" s="27">
        <v>196664345.21400002</v>
      </c>
      <c r="K18" s="7">
        <f t="shared" si="28"/>
        <v>223772077.17599997</v>
      </c>
      <c r="M18">
        <f t="shared" si="29"/>
        <v>9</v>
      </c>
      <c r="N18" s="33" t="s">
        <v>251</v>
      </c>
      <c r="O18" s="27">
        <v>519712.46199999988</v>
      </c>
      <c r="P18" s="27">
        <v>83834881.800999969</v>
      </c>
      <c r="Q18" s="27">
        <v>568757.06499999994</v>
      </c>
      <c r="R18" s="27">
        <v>99359585.569999993</v>
      </c>
      <c r="S18" s="7">
        <f t="shared" si="1"/>
        <v>83834881.800999969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43</v>
      </c>
      <c r="AM18" s="27">
        <v>65825</v>
      </c>
      <c r="AN18" s="27">
        <v>17572921</v>
      </c>
      <c r="AO18" s="27">
        <v>51356.521000000001</v>
      </c>
      <c r="AP18" s="27">
        <v>14452312</v>
      </c>
      <c r="AQ18" s="7">
        <f t="shared" si="6"/>
        <v>17572921</v>
      </c>
      <c r="AS18">
        <f t="shared" si="7"/>
        <v>9</v>
      </c>
      <c r="AT18" s="33" t="s">
        <v>55</v>
      </c>
      <c r="AU18" s="27">
        <v>5432568</v>
      </c>
      <c r="AV18" s="27">
        <v>22971559</v>
      </c>
      <c r="AW18" s="27">
        <v>5605649</v>
      </c>
      <c r="AX18" s="27">
        <v>11559552</v>
      </c>
      <c r="AY18" s="7">
        <f t="shared" si="8"/>
        <v>22971559</v>
      </c>
      <c r="BA18">
        <f t="shared" si="9"/>
        <v>9</v>
      </c>
      <c r="BB18" s="33" t="s">
        <v>122</v>
      </c>
      <c r="BC18" s="27">
        <v>503970.03599999996</v>
      </c>
      <c r="BD18" s="27">
        <v>129847831.30500001</v>
      </c>
      <c r="BE18" s="27">
        <v>684554.44</v>
      </c>
      <c r="BF18" s="27">
        <v>131073905.16300002</v>
      </c>
      <c r="BG18" s="7">
        <f t="shared" si="10"/>
        <v>129847831.30500001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106</v>
      </c>
      <c r="BS18" s="27">
        <v>360728</v>
      </c>
      <c r="BT18" s="27">
        <v>59128476</v>
      </c>
      <c r="BU18" s="27">
        <v>303158</v>
      </c>
      <c r="BV18" s="27">
        <v>28456102</v>
      </c>
      <c r="BW18" s="27">
        <f t="shared" si="14"/>
        <v>59128476</v>
      </c>
      <c r="BY18" s="26" t="s">
        <v>138</v>
      </c>
      <c r="BZ18" s="27">
        <v>2572473948.6299996</v>
      </c>
      <c r="CA18" s="27">
        <v>35358600623.756996</v>
      </c>
      <c r="CB18" s="27">
        <v>2719577713.1140003</v>
      </c>
      <c r="CC18" s="27">
        <v>36245018475.330002</v>
      </c>
      <c r="CH18" s="27">
        <f t="shared" si="15"/>
        <v>9</v>
      </c>
      <c r="CI18" s="33" t="s">
        <v>143</v>
      </c>
      <c r="CJ18" s="27">
        <v>5116413.0870000003</v>
      </c>
      <c r="CK18" s="27">
        <v>275979999.96800005</v>
      </c>
      <c r="CL18" s="27">
        <v>3646190.0879999995</v>
      </c>
      <c r="CM18" s="27">
        <v>125480475.83</v>
      </c>
      <c r="CN18" s="7">
        <f t="shared" si="16"/>
        <v>275979999.96800005</v>
      </c>
      <c r="CQ18">
        <f t="shared" si="31"/>
        <v>9</v>
      </c>
      <c r="CR18" s="33" t="s">
        <v>84</v>
      </c>
      <c r="CS18" s="27">
        <v>12845160.100999998</v>
      </c>
      <c r="CT18" s="27">
        <v>371584584</v>
      </c>
      <c r="CU18" s="27">
        <v>10199440</v>
      </c>
      <c r="CV18" s="27">
        <v>259148924</v>
      </c>
      <c r="CW18" s="7">
        <f t="shared" si="35"/>
        <v>371584584</v>
      </c>
      <c r="CY18" t="str">
        <f t="shared" si="17"/>
        <v/>
      </c>
      <c r="CZ18" s="26" t="s">
        <v>138</v>
      </c>
      <c r="DA18" s="27">
        <v>2730218269.881</v>
      </c>
      <c r="DB18" s="27">
        <v>8535400166.388998</v>
      </c>
      <c r="DC18" s="27">
        <v>2956956158.730999</v>
      </c>
      <c r="DD18" s="27">
        <v>9657638937.0489998</v>
      </c>
      <c r="DE18" s="7" t="str">
        <f t="shared" si="18"/>
        <v/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35</v>
      </c>
      <c r="DQ18" s="27">
        <v>17300612.930999998</v>
      </c>
      <c r="DR18" s="27">
        <v>51718130.495999999</v>
      </c>
      <c r="DS18" s="27">
        <v>2173862.3999999994</v>
      </c>
      <c r="DT18" s="27">
        <v>16226337</v>
      </c>
      <c r="DU18" s="7">
        <f t="shared" si="21"/>
        <v>51718130.495999999</v>
      </c>
      <c r="DW18">
        <f t="shared" si="22"/>
        <v>8</v>
      </c>
      <c r="DX18" s="33" t="s">
        <v>57</v>
      </c>
      <c r="DY18" s="27">
        <v>389600</v>
      </c>
      <c r="DZ18" s="27">
        <v>1126893</v>
      </c>
      <c r="EA18" s="27">
        <v>343730</v>
      </c>
      <c r="EB18" s="27">
        <v>1245438</v>
      </c>
      <c r="EC18" s="7">
        <f t="shared" si="33"/>
        <v>1126893</v>
      </c>
      <c r="EE18">
        <f t="shared" si="23"/>
        <v>8</v>
      </c>
      <c r="EF18" s="33" t="s">
        <v>127</v>
      </c>
      <c r="EG18" s="27">
        <v>3196760.5199999996</v>
      </c>
      <c r="EH18" s="27">
        <v>317049142.31699997</v>
      </c>
      <c r="EI18" s="27">
        <v>2423623.2710000002</v>
      </c>
      <c r="EJ18" s="27">
        <v>294354309.38100004</v>
      </c>
      <c r="EK18" s="7">
        <f t="shared" si="34"/>
        <v>317049142.31699997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104</v>
      </c>
      <c r="EW18" s="27">
        <v>4061761.1560000004</v>
      </c>
      <c r="EX18" s="27">
        <v>425566719.00799996</v>
      </c>
      <c r="EY18" s="27">
        <v>3487654.9240000001</v>
      </c>
      <c r="EZ18" s="27">
        <v>386870523.94800001</v>
      </c>
      <c r="FA18" s="7">
        <f t="shared" si="27"/>
        <v>425566719.00799996</v>
      </c>
      <c r="FC18" s="26" t="s">
        <v>222</v>
      </c>
      <c r="FD18" s="27">
        <v>165498278.23500001</v>
      </c>
      <c r="FE18" s="27">
        <v>12853770084.667999</v>
      </c>
      <c r="FF18" s="27">
        <v>157380292.31199995</v>
      </c>
      <c r="FG18" s="27">
        <v>12063972252.661993</v>
      </c>
    </row>
    <row r="19" spans="5:163" ht="15.75" x14ac:dyDescent="0.25">
      <c r="E19">
        <f t="shared" si="0"/>
        <v>10</v>
      </c>
      <c r="F19" s="33" t="s">
        <v>15</v>
      </c>
      <c r="G19" s="27">
        <v>6690806.7439999999</v>
      </c>
      <c r="H19" s="27">
        <v>145723221</v>
      </c>
      <c r="I19" s="27">
        <v>6840292.7530000005</v>
      </c>
      <c r="J19" s="27">
        <v>153943986.21000001</v>
      </c>
      <c r="K19" s="7">
        <f t="shared" si="28"/>
        <v>145723221</v>
      </c>
      <c r="M19">
        <f t="shared" si="29"/>
        <v>10</v>
      </c>
      <c r="N19" s="33" t="s">
        <v>77</v>
      </c>
      <c r="O19" s="27">
        <v>3882995.2089999998</v>
      </c>
      <c r="P19" s="27">
        <v>73644063.663999975</v>
      </c>
      <c r="Q19" s="27">
        <v>1863502.4029999999</v>
      </c>
      <c r="R19" s="27">
        <v>33653281.420999996</v>
      </c>
      <c r="S19" s="7">
        <f t="shared" si="1"/>
        <v>73644063.663999975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38</v>
      </c>
      <c r="AM19" s="27">
        <v>932150.35</v>
      </c>
      <c r="AN19" s="27">
        <v>12447225</v>
      </c>
      <c r="AO19" s="27">
        <v>391645.5</v>
      </c>
      <c r="AP19" s="27">
        <v>5633358</v>
      </c>
      <c r="AQ19" s="7">
        <f t="shared" si="6"/>
        <v>12447225</v>
      </c>
      <c r="AS19" t="str">
        <f t="shared" si="7"/>
        <v/>
      </c>
      <c r="AT19" s="33" t="s">
        <v>60</v>
      </c>
      <c r="AU19" s="27">
        <v>54046387.43</v>
      </c>
      <c r="AV19" s="27">
        <v>13500827.4</v>
      </c>
      <c r="AW19" s="27">
        <v>84098911.128000006</v>
      </c>
      <c r="AX19" s="27">
        <v>22394925.310000002</v>
      </c>
      <c r="AY19" s="7" t="str">
        <f t="shared" si="8"/>
        <v/>
      </c>
      <c r="BA19">
        <f t="shared" si="9"/>
        <v>10</v>
      </c>
      <c r="BB19" s="33" t="s">
        <v>118</v>
      </c>
      <c r="BC19" s="27">
        <v>544809.61300000013</v>
      </c>
      <c r="BD19" s="27">
        <v>121740374.74899997</v>
      </c>
      <c r="BE19" s="27">
        <v>1227549.5870000001</v>
      </c>
      <c r="BF19" s="27">
        <v>329161729.63099998</v>
      </c>
      <c r="BG19" s="7">
        <f t="shared" si="10"/>
        <v>121740374.74899997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96</v>
      </c>
      <c r="BS19" s="27">
        <v>239652.73200000005</v>
      </c>
      <c r="BT19" s="27">
        <v>42168827.18</v>
      </c>
      <c r="BU19" s="27">
        <v>297141.77200000006</v>
      </c>
      <c r="BV19" s="27">
        <v>50896826.475999996</v>
      </c>
      <c r="BW19" s="27">
        <f t="shared" si="14"/>
        <v>42168827.18</v>
      </c>
      <c r="CH19" s="27">
        <f t="shared" si="15"/>
        <v>10</v>
      </c>
      <c r="CI19" s="33" t="s">
        <v>192</v>
      </c>
      <c r="CJ19" s="27">
        <v>112038598</v>
      </c>
      <c r="CK19" s="27">
        <v>264783745</v>
      </c>
      <c r="CL19" s="27">
        <v>73292216</v>
      </c>
      <c r="CM19" s="27">
        <v>169531205</v>
      </c>
      <c r="CN19" s="7">
        <f t="shared" si="16"/>
        <v>264783745</v>
      </c>
      <c r="CQ19">
        <f t="shared" si="31"/>
        <v>10</v>
      </c>
      <c r="CR19" s="33" t="s">
        <v>67</v>
      </c>
      <c r="CS19" s="27">
        <v>34610648.155000001</v>
      </c>
      <c r="CT19" s="27">
        <v>369499352.588</v>
      </c>
      <c r="CU19" s="27">
        <v>44396439.586999997</v>
      </c>
      <c r="CV19" s="27">
        <v>484736148.70300013</v>
      </c>
      <c r="CW19" s="7">
        <f t="shared" si="35"/>
        <v>369499352.588</v>
      </c>
      <c r="CY19" t="str">
        <f t="shared" si="17"/>
        <v/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42</v>
      </c>
      <c r="DQ19" s="27">
        <v>596346.23</v>
      </c>
      <c r="DR19" s="27">
        <v>30287923.169</v>
      </c>
      <c r="DS19" s="27">
        <v>466507.34099999996</v>
      </c>
      <c r="DT19" s="27">
        <v>29313314.000999998</v>
      </c>
      <c r="DU19" s="7">
        <f t="shared" si="21"/>
        <v>30287923.169</v>
      </c>
      <c r="DW19">
        <f t="shared" si="22"/>
        <v>9</v>
      </c>
      <c r="DX19" s="33" t="s">
        <v>53</v>
      </c>
      <c r="DY19" s="27">
        <v>123800</v>
      </c>
      <c r="DZ19" s="27">
        <v>733220</v>
      </c>
      <c r="EA19" s="27">
        <v>540600</v>
      </c>
      <c r="EB19" s="27">
        <v>2880750</v>
      </c>
      <c r="EC19" s="7">
        <f t="shared" si="33"/>
        <v>733220</v>
      </c>
      <c r="EE19">
        <f t="shared" si="23"/>
        <v>9</v>
      </c>
      <c r="EF19" s="33" t="s">
        <v>123</v>
      </c>
      <c r="EG19" s="27">
        <v>4457838.2049999991</v>
      </c>
      <c r="EH19" s="27">
        <v>316422575.72200012</v>
      </c>
      <c r="EI19" s="27">
        <v>3579216.3989999997</v>
      </c>
      <c r="EJ19" s="27">
        <v>232590689.37399992</v>
      </c>
      <c r="EK19" s="7">
        <f t="shared" si="34"/>
        <v>316422575.72200012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178</v>
      </c>
      <c r="EW19" s="27">
        <v>8274715.8809999982</v>
      </c>
      <c r="EX19" s="27">
        <v>405630549.53600001</v>
      </c>
      <c r="EY19" s="27">
        <v>6533873.4399999976</v>
      </c>
      <c r="EZ19" s="27">
        <v>339604010.85500002</v>
      </c>
      <c r="FA19" s="7">
        <f t="shared" si="27"/>
        <v>405630549.53600001</v>
      </c>
      <c r="FC19" s="26" t="s">
        <v>223</v>
      </c>
      <c r="FD19" s="27">
        <v>1837755.9680000001</v>
      </c>
      <c r="FE19" s="27">
        <v>135118018.56199998</v>
      </c>
      <c r="FF19" s="27">
        <v>1882800.3550000002</v>
      </c>
      <c r="FG19" s="27">
        <v>130982403.574</v>
      </c>
    </row>
    <row r="20" spans="5:163" ht="15.75" x14ac:dyDescent="0.25">
      <c r="E20">
        <f t="shared" si="0"/>
        <v>11</v>
      </c>
      <c r="F20" s="33" t="s">
        <v>16</v>
      </c>
      <c r="G20" s="27">
        <v>7981509.887000001</v>
      </c>
      <c r="H20" s="27">
        <v>100513964.65100001</v>
      </c>
      <c r="I20" s="27">
        <v>9909081.472000001</v>
      </c>
      <c r="J20" s="27">
        <v>125013325.90200001</v>
      </c>
      <c r="K20" s="7">
        <f t="shared" si="28"/>
        <v>100513964.65100001</v>
      </c>
      <c r="M20">
        <f t="shared" si="29"/>
        <v>11</v>
      </c>
      <c r="N20" s="33" t="s">
        <v>65</v>
      </c>
      <c r="O20" s="27">
        <v>311388.45</v>
      </c>
      <c r="P20" s="27">
        <v>64781318.067000002</v>
      </c>
      <c r="Q20" s="27">
        <v>269417.24</v>
      </c>
      <c r="R20" s="27">
        <v>59688796.484999999</v>
      </c>
      <c r="S20" s="7">
        <f t="shared" si="1"/>
        <v>64781318.067000002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47</v>
      </c>
      <c r="AM20" s="27">
        <v>404952.99</v>
      </c>
      <c r="AN20" s="27">
        <v>11080010</v>
      </c>
      <c r="AO20" s="27">
        <v>161898</v>
      </c>
      <c r="AP20" s="27">
        <v>3883370</v>
      </c>
      <c r="AQ20" s="7">
        <f t="shared" si="6"/>
        <v>11080010</v>
      </c>
      <c r="AS20">
        <f t="shared" si="7"/>
        <v>10</v>
      </c>
      <c r="AT20" s="33" t="s">
        <v>59</v>
      </c>
      <c r="AU20" s="27">
        <v>931808.54</v>
      </c>
      <c r="AV20" s="27">
        <v>13231214</v>
      </c>
      <c r="AW20" s="27">
        <v>1289007.0899999999</v>
      </c>
      <c r="AX20" s="27">
        <v>12365885.4</v>
      </c>
      <c r="AY20" s="7">
        <f t="shared" si="8"/>
        <v>13231214</v>
      </c>
      <c r="BA20">
        <f t="shared" si="9"/>
        <v>11</v>
      </c>
      <c r="BB20" s="33" t="s">
        <v>295</v>
      </c>
      <c r="BC20" s="27">
        <v>875580.07900000003</v>
      </c>
      <c r="BD20" s="27">
        <v>107088590.741</v>
      </c>
      <c r="BE20" s="27">
        <v>810999.28899999987</v>
      </c>
      <c r="BF20" s="27">
        <v>111922213.48000002</v>
      </c>
      <c r="BG20" s="7">
        <f t="shared" si="10"/>
        <v>107088590.741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97</v>
      </c>
      <c r="BS20" s="27">
        <v>409442.53200000006</v>
      </c>
      <c r="BT20" s="27">
        <v>41158192.693999998</v>
      </c>
      <c r="BU20" s="27">
        <v>221998.37000000002</v>
      </c>
      <c r="BV20" s="27">
        <v>35940175.890999995</v>
      </c>
      <c r="BW20" s="27">
        <f t="shared" si="14"/>
        <v>41158192.693999998</v>
      </c>
      <c r="CH20" s="27">
        <f t="shared" si="15"/>
        <v>11</v>
      </c>
      <c r="CI20" s="33" t="s">
        <v>19</v>
      </c>
      <c r="CJ20" s="27">
        <v>8777703.3289999999</v>
      </c>
      <c r="CK20" s="27">
        <v>260013534.93099999</v>
      </c>
      <c r="CL20" s="27">
        <v>7987981.6390000004</v>
      </c>
      <c r="CM20" s="27">
        <v>241684490.19999999</v>
      </c>
      <c r="CN20" s="7">
        <f t="shared" si="16"/>
        <v>260013534.93099999</v>
      </c>
      <c r="CQ20">
        <f t="shared" si="31"/>
        <v>11</v>
      </c>
      <c r="CR20" s="33" t="s">
        <v>167</v>
      </c>
      <c r="CS20" s="27">
        <v>43978665.425000004</v>
      </c>
      <c r="CT20" s="27">
        <v>344785359.45600003</v>
      </c>
      <c r="CU20" s="27">
        <v>36694329.392999999</v>
      </c>
      <c r="CV20" s="27">
        <v>266024258.36899999</v>
      </c>
      <c r="CW20" s="7">
        <f t="shared" si="35"/>
        <v>344785359.45600003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41</v>
      </c>
      <c r="DQ20" s="27">
        <v>1391570.79</v>
      </c>
      <c r="DR20" s="27">
        <v>26971923</v>
      </c>
      <c r="DS20" s="27">
        <v>3044679.3400000003</v>
      </c>
      <c r="DT20" s="27">
        <v>35222826.700000003</v>
      </c>
      <c r="DU20" s="7">
        <f t="shared" si="21"/>
        <v>26971923</v>
      </c>
      <c r="DW20">
        <f t="shared" si="22"/>
        <v>10</v>
      </c>
      <c r="DX20" s="33" t="s">
        <v>370</v>
      </c>
      <c r="DY20" s="27">
        <v>2</v>
      </c>
      <c r="DZ20" s="27">
        <v>170.84300000000002</v>
      </c>
      <c r="EA20" s="27"/>
      <c r="EB20" s="27"/>
      <c r="EC20" s="7">
        <f t="shared" si="33"/>
        <v>170.84300000000002</v>
      </c>
      <c r="EE20">
        <f t="shared" si="23"/>
        <v>10</v>
      </c>
      <c r="EF20" s="33" t="s">
        <v>126</v>
      </c>
      <c r="EG20" s="27">
        <v>6184614.1789999995</v>
      </c>
      <c r="EH20" s="27">
        <v>293367261.30199999</v>
      </c>
      <c r="EI20" s="27">
        <v>5054982.2429999998</v>
      </c>
      <c r="EJ20" s="27">
        <v>268048444.15400004</v>
      </c>
      <c r="EK20" s="7">
        <f t="shared" si="34"/>
        <v>293367261.30199999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103</v>
      </c>
      <c r="EW20" s="27">
        <v>851873.73299999989</v>
      </c>
      <c r="EX20" s="27">
        <v>378448518.03199983</v>
      </c>
      <c r="EY20" s="27">
        <v>723841.75499999989</v>
      </c>
      <c r="EZ20" s="27">
        <v>308787970.34800005</v>
      </c>
      <c r="FA20" s="7">
        <f t="shared" si="27"/>
        <v>378448518.03199983</v>
      </c>
      <c r="FC20" s="26" t="s">
        <v>224</v>
      </c>
      <c r="FD20" s="27">
        <v>97616097.848999947</v>
      </c>
      <c r="FE20" s="27">
        <v>13939901454.846004</v>
      </c>
      <c r="FF20" s="27">
        <v>83371034.999000013</v>
      </c>
      <c r="FG20" s="27">
        <v>12638767712.737999</v>
      </c>
    </row>
    <row r="21" spans="5:163" ht="15.75" x14ac:dyDescent="0.25">
      <c r="E21">
        <f t="shared" si="0"/>
        <v>12</v>
      </c>
      <c r="F21" s="33" t="s">
        <v>18</v>
      </c>
      <c r="G21" s="27">
        <v>131545.008</v>
      </c>
      <c r="H21" s="27">
        <v>94087297.379999995</v>
      </c>
      <c r="I21" s="27">
        <v>291077.26500000001</v>
      </c>
      <c r="J21" s="27">
        <v>93862194.711999997</v>
      </c>
      <c r="K21" s="7">
        <f t="shared" si="28"/>
        <v>94087297.379999995</v>
      </c>
      <c r="M21">
        <f t="shared" si="29"/>
        <v>12</v>
      </c>
      <c r="N21" s="33" t="s">
        <v>71</v>
      </c>
      <c r="O21" s="27">
        <v>4260984.2980000004</v>
      </c>
      <c r="P21" s="27">
        <v>62006868.855999999</v>
      </c>
      <c r="Q21" s="27">
        <v>3723183.8969999999</v>
      </c>
      <c r="R21" s="27">
        <v>63316918.678999998</v>
      </c>
      <c r="S21" s="7">
        <f t="shared" si="1"/>
        <v>62006868.855999999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279</v>
      </c>
      <c r="AM21" s="27">
        <v>9295</v>
      </c>
      <c r="AN21" s="27">
        <v>10722915</v>
      </c>
      <c r="AO21" s="27">
        <v>3325</v>
      </c>
      <c r="AP21" s="27">
        <v>9437813</v>
      </c>
      <c r="AQ21" s="7">
        <f t="shared" si="6"/>
        <v>10722915</v>
      </c>
      <c r="AS21">
        <f t="shared" si="7"/>
        <v>11</v>
      </c>
      <c r="AT21" s="33" t="s">
        <v>288</v>
      </c>
      <c r="AU21" s="27">
        <v>6947748</v>
      </c>
      <c r="AV21" s="27">
        <v>11926209</v>
      </c>
      <c r="AW21" s="27">
        <v>365000</v>
      </c>
      <c r="AX21" s="27">
        <v>1504819</v>
      </c>
      <c r="AY21" s="7">
        <f t="shared" si="8"/>
        <v>11926209</v>
      </c>
      <c r="BA21">
        <f t="shared" si="9"/>
        <v>12</v>
      </c>
      <c r="BB21" s="33" t="s">
        <v>314</v>
      </c>
      <c r="BC21" s="27">
        <v>4205151.3720000014</v>
      </c>
      <c r="BD21" s="27">
        <v>81927758.395000026</v>
      </c>
      <c r="BE21" s="27">
        <v>5895273.1370000001</v>
      </c>
      <c r="BF21" s="27">
        <v>152712503.68400002</v>
      </c>
      <c r="BG21" s="7">
        <f t="shared" si="10"/>
        <v>81927758.395000026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94</v>
      </c>
      <c r="BS21" s="27">
        <v>8798.2999999999993</v>
      </c>
      <c r="BT21" s="27">
        <v>38620027</v>
      </c>
      <c r="BU21" s="27">
        <v>7890.5</v>
      </c>
      <c r="BV21" s="27">
        <v>35794119</v>
      </c>
      <c r="BW21" s="27">
        <f t="shared" si="14"/>
        <v>38620027</v>
      </c>
      <c r="CH21" s="27">
        <f t="shared" si="15"/>
        <v>12</v>
      </c>
      <c r="CI21" s="33" t="s">
        <v>18</v>
      </c>
      <c r="CJ21" s="27">
        <v>2076796.52</v>
      </c>
      <c r="CK21" s="27">
        <v>226979388.14299998</v>
      </c>
      <c r="CL21" s="27">
        <v>1341660.9259999997</v>
      </c>
      <c r="CM21" s="27">
        <v>170446236.26500005</v>
      </c>
      <c r="CN21" s="7">
        <f t="shared" si="16"/>
        <v>226979388.14299998</v>
      </c>
      <c r="CQ21">
        <f t="shared" si="31"/>
        <v>12</v>
      </c>
      <c r="CR21" s="33" t="s">
        <v>242</v>
      </c>
      <c r="CS21" s="27">
        <v>57596.715999999993</v>
      </c>
      <c r="CT21" s="27">
        <v>343717392.30400002</v>
      </c>
      <c r="CU21" s="27">
        <v>73470.362000000008</v>
      </c>
      <c r="CV21" s="27">
        <v>633871928.86699986</v>
      </c>
      <c r="CW21" s="7">
        <f t="shared" si="35"/>
        <v>343717392.30400002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40</v>
      </c>
      <c r="DQ21" s="27">
        <v>123187.22100000001</v>
      </c>
      <c r="DR21" s="27">
        <v>14513058.572000001</v>
      </c>
      <c r="DS21" s="27">
        <v>118236.82</v>
      </c>
      <c r="DT21" s="27">
        <v>14246764</v>
      </c>
      <c r="DU21" s="7">
        <f t="shared" si="21"/>
        <v>14513058.572000001</v>
      </c>
      <c r="DW21">
        <f t="shared" si="22"/>
        <v>11</v>
      </c>
      <c r="DX21" s="33" t="s">
        <v>199</v>
      </c>
      <c r="DY21" s="27"/>
      <c r="DZ21" s="27"/>
      <c r="EA21" s="27">
        <v>877593</v>
      </c>
      <c r="EB21" s="27">
        <v>34559244</v>
      </c>
      <c r="EC21" s="7">
        <f t="shared" si="33"/>
        <v>0</v>
      </c>
      <c r="EE21">
        <f t="shared" si="23"/>
        <v>11</v>
      </c>
      <c r="EF21" s="33" t="s">
        <v>135</v>
      </c>
      <c r="EG21" s="27">
        <v>5106422.6359999999</v>
      </c>
      <c r="EH21" s="27">
        <v>270945849.17299998</v>
      </c>
      <c r="EI21" s="27">
        <v>4174827.6909999996</v>
      </c>
      <c r="EJ21" s="27">
        <v>225978343.53499994</v>
      </c>
      <c r="EK21" s="7">
        <f t="shared" si="34"/>
        <v>270945849.17299998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112</v>
      </c>
      <c r="EW21" s="27">
        <v>393245.91000000003</v>
      </c>
      <c r="EX21" s="27">
        <v>360338095.93699986</v>
      </c>
      <c r="EY21" s="27">
        <v>269561.826</v>
      </c>
      <c r="EZ21" s="27">
        <v>308848440.78400004</v>
      </c>
      <c r="FA21" s="7">
        <f t="shared" si="27"/>
        <v>360338095.93699986</v>
      </c>
      <c r="FC21" s="26" t="s">
        <v>138</v>
      </c>
      <c r="FD21" s="27">
        <v>6314833688.090992</v>
      </c>
      <c r="FE21" s="27">
        <v>59844196058.143021</v>
      </c>
      <c r="FF21" s="27">
        <v>6628389612.8959961</v>
      </c>
      <c r="FG21" s="27">
        <v>57854145775.844009</v>
      </c>
    </row>
    <row r="22" spans="5:163" ht="15.75" x14ac:dyDescent="0.25">
      <c r="E22">
        <f t="shared" si="0"/>
        <v>13</v>
      </c>
      <c r="F22" s="33" t="s">
        <v>17</v>
      </c>
      <c r="G22" s="27">
        <v>923087.69200000004</v>
      </c>
      <c r="H22" s="27">
        <v>80145149.656000003</v>
      </c>
      <c r="I22" s="27">
        <v>1109211.1270000001</v>
      </c>
      <c r="J22" s="27">
        <v>81888525.313999981</v>
      </c>
      <c r="K22" s="7">
        <f t="shared" si="28"/>
        <v>80145149.656000003</v>
      </c>
      <c r="M22">
        <f t="shared" si="29"/>
        <v>13</v>
      </c>
      <c r="N22" s="33" t="s">
        <v>66</v>
      </c>
      <c r="O22" s="27">
        <v>3126587.7440000004</v>
      </c>
      <c r="P22" s="27">
        <v>59659100.99000001</v>
      </c>
      <c r="Q22" s="27">
        <v>2841724.2559999996</v>
      </c>
      <c r="R22" s="27">
        <v>53228169.008000001</v>
      </c>
      <c r="S22" s="7">
        <f t="shared" si="1"/>
        <v>59659100.99000001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>
        <f t="shared" si="5"/>
        <v>13</v>
      </c>
      <c r="AL22" s="33" t="s">
        <v>157</v>
      </c>
      <c r="AM22" s="27">
        <v>1659.627</v>
      </c>
      <c r="AN22" s="27">
        <v>8113123.0799999991</v>
      </c>
      <c r="AO22" s="27">
        <v>43.341000000000001</v>
      </c>
      <c r="AP22" s="27">
        <v>498800.05</v>
      </c>
      <c r="AQ22" s="7">
        <f t="shared" si="6"/>
        <v>8113123.0799999991</v>
      </c>
      <c r="AS22">
        <f t="shared" si="7"/>
        <v>12</v>
      </c>
      <c r="AT22" s="33" t="s">
        <v>289</v>
      </c>
      <c r="AU22" s="27">
        <v>19121012.810000002</v>
      </c>
      <c r="AV22" s="27">
        <v>4694829</v>
      </c>
      <c r="AW22" s="27">
        <v>22665371.785000004</v>
      </c>
      <c r="AX22" s="27">
        <v>5308061</v>
      </c>
      <c r="AY22" s="7">
        <f t="shared" si="8"/>
        <v>4694829</v>
      </c>
      <c r="BA22">
        <f t="shared" si="9"/>
        <v>13</v>
      </c>
      <c r="BB22" s="33" t="s">
        <v>126</v>
      </c>
      <c r="BC22" s="27">
        <v>646332.97899999993</v>
      </c>
      <c r="BD22" s="27">
        <v>72498030.659000009</v>
      </c>
      <c r="BE22" s="27">
        <v>703173.41199999978</v>
      </c>
      <c r="BF22" s="27">
        <v>70227147.763999999</v>
      </c>
      <c r="BG22" s="7">
        <f t="shared" si="10"/>
        <v>72498030.659000009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107</v>
      </c>
      <c r="BS22" s="27">
        <v>218368.43</v>
      </c>
      <c r="BT22" s="27">
        <v>36898571.012000002</v>
      </c>
      <c r="BU22" s="27">
        <v>24173.349000000002</v>
      </c>
      <c r="BV22" s="27">
        <v>5773419.9859999996</v>
      </c>
      <c r="BW22" s="27">
        <f t="shared" si="14"/>
        <v>36898571.012000002</v>
      </c>
      <c r="CH22" s="27">
        <f t="shared" si="15"/>
        <v>13</v>
      </c>
      <c r="CI22" s="33" t="s">
        <v>17</v>
      </c>
      <c r="CJ22" s="27">
        <v>4682179.54</v>
      </c>
      <c r="CK22" s="27">
        <v>195294282.528</v>
      </c>
      <c r="CL22" s="27">
        <v>5249034.7089999998</v>
      </c>
      <c r="CM22" s="27">
        <v>182561769.29700002</v>
      </c>
      <c r="CN22" s="7">
        <f t="shared" si="16"/>
        <v>195294282.528</v>
      </c>
      <c r="CQ22">
        <f t="shared" si="31"/>
        <v>13</v>
      </c>
      <c r="CR22" s="33" t="s">
        <v>78</v>
      </c>
      <c r="CS22" s="27">
        <v>40070535.72899998</v>
      </c>
      <c r="CT22" s="27">
        <v>293707166.66500014</v>
      </c>
      <c r="CU22" s="27">
        <v>56559798.767000005</v>
      </c>
      <c r="CV22" s="27">
        <v>362713553.09200001</v>
      </c>
      <c r="CW22" s="7">
        <f t="shared" si="35"/>
        <v>293707166.66500014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279</v>
      </c>
      <c r="DQ22" s="27">
        <v>140857.9</v>
      </c>
      <c r="DR22" s="27">
        <v>10374494.944</v>
      </c>
      <c r="DS22" s="27">
        <v>134190.61199999999</v>
      </c>
      <c r="DT22" s="27">
        <v>9945498.6710000001</v>
      </c>
      <c r="DU22" s="7">
        <f t="shared" si="21"/>
        <v>10374494.944</v>
      </c>
      <c r="DW22">
        <f t="shared" si="22"/>
        <v>11</v>
      </c>
      <c r="DX22" s="33" t="s">
        <v>55</v>
      </c>
      <c r="DY22" s="27"/>
      <c r="DZ22" s="27"/>
      <c r="EA22" s="27">
        <v>5</v>
      </c>
      <c r="EB22" s="27">
        <v>2960</v>
      </c>
      <c r="EC22" s="7">
        <f t="shared" si="33"/>
        <v>0</v>
      </c>
      <c r="EE22">
        <f t="shared" si="23"/>
        <v>12</v>
      </c>
      <c r="EF22" s="33" t="s">
        <v>117</v>
      </c>
      <c r="EG22" s="27">
        <v>1429639.7780000002</v>
      </c>
      <c r="EH22" s="27">
        <v>250352365.98000002</v>
      </c>
      <c r="EI22" s="27">
        <v>1148132.3189999997</v>
      </c>
      <c r="EJ22" s="27">
        <v>211056851.50199994</v>
      </c>
      <c r="EK22" s="7">
        <f t="shared" si="34"/>
        <v>250352365.98000002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94</v>
      </c>
      <c r="EW22" s="27">
        <v>16263.035</v>
      </c>
      <c r="EX22" s="27">
        <v>358365480</v>
      </c>
      <c r="EY22" s="27">
        <v>13920.405999999997</v>
      </c>
      <c r="EZ22" s="27">
        <v>362964666</v>
      </c>
      <c r="FA22" s="7">
        <f t="shared" si="27"/>
        <v>358365480</v>
      </c>
    </row>
    <row r="23" spans="5:163" ht="15.75" x14ac:dyDescent="0.25">
      <c r="E23">
        <f t="shared" si="0"/>
        <v>14</v>
      </c>
      <c r="F23" s="33" t="s">
        <v>14</v>
      </c>
      <c r="G23" s="27">
        <v>4244371.5</v>
      </c>
      <c r="H23" s="27">
        <v>56387111.060000002</v>
      </c>
      <c r="I23" s="27">
        <v>6109397</v>
      </c>
      <c r="J23" s="27">
        <v>97126046.120000005</v>
      </c>
      <c r="K23" s="7">
        <f t="shared" si="28"/>
        <v>56387111.060000002</v>
      </c>
      <c r="M23">
        <f t="shared" si="29"/>
        <v>14</v>
      </c>
      <c r="N23" s="33" t="s">
        <v>81</v>
      </c>
      <c r="O23" s="27">
        <v>102731.20900000003</v>
      </c>
      <c r="P23" s="27">
        <v>45957525.419999994</v>
      </c>
      <c r="Q23" s="27">
        <v>36057.879000000001</v>
      </c>
      <c r="R23" s="27">
        <v>24780769.097999994</v>
      </c>
      <c r="S23" s="7">
        <f t="shared" si="1"/>
        <v>45957525.419999994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>
        <f t="shared" si="5"/>
        <v>14</v>
      </c>
      <c r="AL23" s="33" t="s">
        <v>45</v>
      </c>
      <c r="AM23" s="27">
        <v>629180</v>
      </c>
      <c r="AN23" s="27">
        <v>7062967</v>
      </c>
      <c r="AO23" s="27">
        <v>463300</v>
      </c>
      <c r="AP23" s="27">
        <v>4754355</v>
      </c>
      <c r="AQ23" s="7">
        <f t="shared" si="6"/>
        <v>7062967</v>
      </c>
      <c r="AS23">
        <f t="shared" si="7"/>
        <v>13</v>
      </c>
      <c r="AT23" s="33" t="s">
        <v>287</v>
      </c>
      <c r="AU23" s="27">
        <v>2218331.8600000003</v>
      </c>
      <c r="AV23" s="27">
        <v>1852507</v>
      </c>
      <c r="AW23" s="27"/>
      <c r="AX23" s="27"/>
      <c r="AY23" s="7">
        <f t="shared" si="8"/>
        <v>1852507</v>
      </c>
      <c r="BA23">
        <f t="shared" si="9"/>
        <v>14</v>
      </c>
      <c r="BB23" s="33" t="s">
        <v>123</v>
      </c>
      <c r="BC23" s="27">
        <v>513366.48999999993</v>
      </c>
      <c r="BD23" s="27">
        <v>70581231.765000001</v>
      </c>
      <c r="BE23" s="27">
        <v>341799.43199999997</v>
      </c>
      <c r="BF23" s="27">
        <v>63850922.393999986</v>
      </c>
      <c r="BG23" s="7">
        <f t="shared" si="10"/>
        <v>70581231.765000001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99</v>
      </c>
      <c r="BS23" s="27">
        <v>80764.015000000014</v>
      </c>
      <c r="BT23" s="27">
        <v>31275640.514000006</v>
      </c>
      <c r="BU23" s="27">
        <v>97909.55</v>
      </c>
      <c r="BV23" s="27">
        <v>33329928.543999996</v>
      </c>
      <c r="BW23" s="27">
        <f t="shared" si="14"/>
        <v>31275640.514000006</v>
      </c>
      <c r="CH23" s="27">
        <f t="shared" si="15"/>
        <v>14</v>
      </c>
      <c r="CI23" s="33" t="s">
        <v>25</v>
      </c>
      <c r="CJ23" s="27">
        <v>2872985.1730000004</v>
      </c>
      <c r="CK23" s="27">
        <v>169854462</v>
      </c>
      <c r="CL23" s="27">
        <v>2437753.9439999997</v>
      </c>
      <c r="CM23" s="27">
        <v>142433089.99199998</v>
      </c>
      <c r="CN23" s="7">
        <f t="shared" si="16"/>
        <v>169854462</v>
      </c>
      <c r="CQ23">
        <f t="shared" si="31"/>
        <v>14</v>
      </c>
      <c r="CR23" s="33" t="s">
        <v>80</v>
      </c>
      <c r="CS23" s="27">
        <v>50638339.668000013</v>
      </c>
      <c r="CT23" s="27">
        <v>248042796.5149999</v>
      </c>
      <c r="CU23" s="27">
        <v>38950696.383999996</v>
      </c>
      <c r="CV23" s="27">
        <v>208321635.08699998</v>
      </c>
      <c r="CW23" s="7">
        <f t="shared" si="35"/>
        <v>248042796.5149999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280</v>
      </c>
      <c r="DQ23" s="27">
        <v>555190</v>
      </c>
      <c r="DR23" s="27">
        <v>10335236.890000001</v>
      </c>
      <c r="DS23" s="27">
        <v>262305</v>
      </c>
      <c r="DT23" s="27">
        <v>4903647</v>
      </c>
      <c r="DU23" s="7">
        <f t="shared" si="21"/>
        <v>10335236.890000001</v>
      </c>
      <c r="DW23" t="str">
        <f t="shared" si="22"/>
        <v/>
      </c>
      <c r="DX23" s="26" t="s">
        <v>138</v>
      </c>
      <c r="DY23" s="27">
        <v>708509921.18700016</v>
      </c>
      <c r="DZ23" s="27">
        <v>1221899958.1889997</v>
      </c>
      <c r="EA23" s="27">
        <v>685247224.727</v>
      </c>
      <c r="EB23" s="27">
        <v>1039061367.0419999</v>
      </c>
      <c r="EC23" s="7" t="str">
        <f t="shared" si="33"/>
        <v/>
      </c>
      <c r="EE23">
        <f t="shared" si="23"/>
        <v>13</v>
      </c>
      <c r="EF23" s="33" t="s">
        <v>119</v>
      </c>
      <c r="EG23" s="27">
        <v>2556161.5020000017</v>
      </c>
      <c r="EH23" s="27">
        <v>240946788.02799994</v>
      </c>
      <c r="EI23" s="27">
        <v>1924550.0490000003</v>
      </c>
      <c r="EJ23" s="27">
        <v>206228654.58899999</v>
      </c>
      <c r="EK23" s="7">
        <f t="shared" si="34"/>
        <v>240946788.02799994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105</v>
      </c>
      <c r="EW23" s="27">
        <v>762946.10300000012</v>
      </c>
      <c r="EX23" s="27">
        <v>345326423.15600008</v>
      </c>
      <c r="EY23" s="27">
        <v>455836.42299999995</v>
      </c>
      <c r="EZ23" s="27">
        <v>281422565.11199993</v>
      </c>
      <c r="FA23" s="7">
        <f t="shared" si="27"/>
        <v>345326423.15600008</v>
      </c>
    </row>
    <row r="24" spans="5:163" ht="15.75" x14ac:dyDescent="0.25">
      <c r="E24">
        <f t="shared" si="0"/>
        <v>15</v>
      </c>
      <c r="F24" s="33" t="s">
        <v>21</v>
      </c>
      <c r="G24" s="27">
        <v>221930.48999999996</v>
      </c>
      <c r="H24" s="27">
        <v>39895690.347000003</v>
      </c>
      <c r="I24" s="27">
        <v>96959.573999999993</v>
      </c>
      <c r="J24" s="27">
        <v>16281301.423999999</v>
      </c>
      <c r="K24" s="7">
        <f t="shared" si="28"/>
        <v>39895690.347000003</v>
      </c>
      <c r="M24">
        <f t="shared" si="29"/>
        <v>15</v>
      </c>
      <c r="N24" s="33" t="s">
        <v>79</v>
      </c>
      <c r="O24" s="27">
        <v>408856.72200000007</v>
      </c>
      <c r="P24" s="27">
        <v>44757899.298999995</v>
      </c>
      <c r="Q24" s="27">
        <v>478195.12800000008</v>
      </c>
      <c r="R24" s="27">
        <v>45638990.941</v>
      </c>
      <c r="S24" s="7">
        <f t="shared" si="1"/>
        <v>44757899.298999995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 t="str">
        <f t="shared" si="5"/>
        <v/>
      </c>
      <c r="AL24" s="33" t="s">
        <v>49</v>
      </c>
      <c r="AM24" s="27">
        <v>449142</v>
      </c>
      <c r="AN24" s="27">
        <v>4501622</v>
      </c>
      <c r="AO24" s="27">
        <v>369994</v>
      </c>
      <c r="AP24" s="27">
        <v>5576882</v>
      </c>
      <c r="AQ24" s="7" t="str">
        <f t="shared" si="6"/>
        <v/>
      </c>
      <c r="AS24">
        <f t="shared" si="7"/>
        <v>14</v>
      </c>
      <c r="AT24" s="33" t="s">
        <v>160</v>
      </c>
      <c r="AU24" s="27">
        <v>300</v>
      </c>
      <c r="AV24" s="27">
        <v>21747.978999999999</v>
      </c>
      <c r="AW24" s="27">
        <v>4545</v>
      </c>
      <c r="AX24" s="27">
        <v>122175</v>
      </c>
      <c r="AY24" s="7">
        <f t="shared" si="8"/>
        <v>21747.978999999999</v>
      </c>
      <c r="BA24">
        <f t="shared" si="9"/>
        <v>15</v>
      </c>
      <c r="BB24" s="33" t="s">
        <v>124</v>
      </c>
      <c r="BC24" s="27">
        <v>2701137.9240000006</v>
      </c>
      <c r="BD24" s="27">
        <v>49896214.578000002</v>
      </c>
      <c r="BE24" s="27">
        <v>2460580.4299999997</v>
      </c>
      <c r="BF24" s="27">
        <v>49225653.392000005</v>
      </c>
      <c r="BG24" s="7">
        <f t="shared" si="10"/>
        <v>49896214.578000002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98</v>
      </c>
      <c r="BS24" s="27">
        <v>113115.15199999997</v>
      </c>
      <c r="BT24" s="27">
        <v>22878987</v>
      </c>
      <c r="BU24" s="27">
        <v>122605.78</v>
      </c>
      <c r="BV24" s="27">
        <v>23078284</v>
      </c>
      <c r="BW24" s="27">
        <f t="shared" si="14"/>
        <v>22878987</v>
      </c>
      <c r="CH24" s="27">
        <f t="shared" si="15"/>
        <v>15</v>
      </c>
      <c r="CI24" s="33" t="s">
        <v>146</v>
      </c>
      <c r="CJ24" s="27">
        <v>14199039.280999999</v>
      </c>
      <c r="CK24" s="27">
        <v>161389467.00300002</v>
      </c>
      <c r="CL24" s="27">
        <v>19885044.879999999</v>
      </c>
      <c r="CM24" s="27">
        <v>250139299.19</v>
      </c>
      <c r="CN24" s="7">
        <f t="shared" si="16"/>
        <v>161389467.00300002</v>
      </c>
      <c r="CQ24">
        <f t="shared" si="31"/>
        <v>15</v>
      </c>
      <c r="CR24" s="33" t="s">
        <v>173</v>
      </c>
      <c r="CS24" s="27">
        <v>14548790.762000002</v>
      </c>
      <c r="CT24" s="27">
        <v>243236528.259</v>
      </c>
      <c r="CU24" s="27">
        <v>16277497.061000001</v>
      </c>
      <c r="CV24" s="27">
        <v>260539253.07400003</v>
      </c>
      <c r="CW24" s="7">
        <f t="shared" si="35"/>
        <v>243236528.259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154</v>
      </c>
      <c r="DQ24" s="27">
        <v>9571564.7010000013</v>
      </c>
      <c r="DR24" s="27">
        <v>9521897</v>
      </c>
      <c r="DS24" s="27">
        <v>13815000.17</v>
      </c>
      <c r="DT24" s="27">
        <v>14407296.748</v>
      </c>
      <c r="DU24" s="7">
        <f t="shared" si="21"/>
        <v>9521897</v>
      </c>
      <c r="DW24" t="str">
        <f t="shared" si="22"/>
        <v/>
      </c>
      <c r="EC24" s="7" t="str">
        <f t="shared" si="33"/>
        <v/>
      </c>
      <c r="EE24">
        <f t="shared" si="23"/>
        <v>14</v>
      </c>
      <c r="EF24" s="33" t="s">
        <v>186</v>
      </c>
      <c r="EG24" s="27">
        <v>1337965.0900000003</v>
      </c>
      <c r="EH24" s="27">
        <v>223931113.25000003</v>
      </c>
      <c r="EI24" s="27">
        <v>1331352.1879999998</v>
      </c>
      <c r="EJ24" s="27">
        <v>223224630.97799999</v>
      </c>
      <c r="EK24" s="7">
        <f t="shared" si="34"/>
        <v>223931113.25000003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175</v>
      </c>
      <c r="EW24" s="27">
        <v>228916.83100000003</v>
      </c>
      <c r="EX24" s="27">
        <v>261088316.45199999</v>
      </c>
      <c r="EY24" s="27">
        <v>277400.467</v>
      </c>
      <c r="EZ24" s="27">
        <v>227655565.37000003</v>
      </c>
      <c r="FA24" s="7">
        <f t="shared" si="27"/>
        <v>261088316.45199999</v>
      </c>
    </row>
    <row r="25" spans="5:163" ht="15.75" x14ac:dyDescent="0.25">
      <c r="E25">
        <f t="shared" si="0"/>
        <v>16</v>
      </c>
      <c r="F25" s="33" t="s">
        <v>25</v>
      </c>
      <c r="G25" s="27">
        <v>625345.08200000005</v>
      </c>
      <c r="H25" s="27">
        <v>30461275.939999998</v>
      </c>
      <c r="I25" s="27">
        <v>108761.07</v>
      </c>
      <c r="J25" s="27">
        <v>8012541.1430000011</v>
      </c>
      <c r="K25" s="7">
        <f t="shared" si="28"/>
        <v>30461275.939999998</v>
      </c>
      <c r="M25">
        <f t="shared" si="29"/>
        <v>16</v>
      </c>
      <c r="N25" s="33" t="s">
        <v>84</v>
      </c>
      <c r="O25" s="27">
        <v>1897560</v>
      </c>
      <c r="P25" s="27">
        <v>42076003</v>
      </c>
      <c r="Q25" s="27">
        <v>1208883.8</v>
      </c>
      <c r="R25" s="27">
        <v>23464755.425000001</v>
      </c>
      <c r="S25" s="7">
        <f t="shared" si="1"/>
        <v>42076003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44</v>
      </c>
      <c r="AM25" s="27">
        <v>195579</v>
      </c>
      <c r="AN25" s="27">
        <v>3995142</v>
      </c>
      <c r="AO25" s="27">
        <v>268647</v>
      </c>
      <c r="AP25" s="27">
        <v>10044746</v>
      </c>
      <c r="AQ25" s="7">
        <f t="shared" si="6"/>
        <v>3995142</v>
      </c>
      <c r="AS25">
        <f t="shared" si="7"/>
        <v>15</v>
      </c>
      <c r="AT25" s="33" t="s">
        <v>286</v>
      </c>
      <c r="AU25" s="27"/>
      <c r="AV25" s="27"/>
      <c r="AW25" s="27">
        <v>26680</v>
      </c>
      <c r="AX25" s="27">
        <v>690004</v>
      </c>
      <c r="AY25" s="7">
        <f t="shared" si="8"/>
        <v>0</v>
      </c>
      <c r="BA25">
        <f t="shared" si="9"/>
        <v>16</v>
      </c>
      <c r="BB25" s="33" t="s">
        <v>321</v>
      </c>
      <c r="BC25" s="27">
        <v>198721.88699999996</v>
      </c>
      <c r="BD25" s="27">
        <v>46849123.842000008</v>
      </c>
      <c r="BE25" s="27">
        <v>176587.717</v>
      </c>
      <c r="BF25" s="27">
        <v>53763670.686999999</v>
      </c>
      <c r="BG25" s="7">
        <f t="shared" si="10"/>
        <v>46849123.842000008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105</v>
      </c>
      <c r="BS25" s="27">
        <v>59754.898999999998</v>
      </c>
      <c r="BT25" s="27">
        <v>21759386.807999998</v>
      </c>
      <c r="BU25" s="27">
        <v>37054.843999999997</v>
      </c>
      <c r="BV25" s="27">
        <v>20055169.649999999</v>
      </c>
      <c r="BW25" s="27">
        <f t="shared" si="14"/>
        <v>21759386.807999998</v>
      </c>
      <c r="CH25" s="27">
        <f t="shared" si="15"/>
        <v>16</v>
      </c>
      <c r="CI25" s="33" t="s">
        <v>16</v>
      </c>
      <c r="CJ25" s="27">
        <v>5876317.9359999998</v>
      </c>
      <c r="CK25" s="27">
        <v>156367687.73700002</v>
      </c>
      <c r="CL25" s="27">
        <v>6272177.6809999989</v>
      </c>
      <c r="CM25" s="27">
        <v>164817908.74200001</v>
      </c>
      <c r="CN25" s="7">
        <f t="shared" si="16"/>
        <v>156367687.73700002</v>
      </c>
      <c r="CQ25">
        <f t="shared" si="31"/>
        <v>16</v>
      </c>
      <c r="CR25" s="33" t="s">
        <v>83</v>
      </c>
      <c r="CS25" s="27">
        <v>10297398.718000002</v>
      </c>
      <c r="CT25" s="27">
        <v>222502670.36100003</v>
      </c>
      <c r="CU25" s="27">
        <v>7269941.5929999994</v>
      </c>
      <c r="CV25" s="27">
        <v>173226668.15700001</v>
      </c>
      <c r="CW25" s="7">
        <f t="shared" si="35"/>
        <v>222502670.36100003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46</v>
      </c>
      <c r="DQ25" s="27">
        <v>399593.29999999993</v>
      </c>
      <c r="DR25" s="27">
        <v>5444215</v>
      </c>
      <c r="DS25" s="27">
        <v>1794120.736</v>
      </c>
      <c r="DT25" s="27">
        <v>22200762</v>
      </c>
      <c r="DU25" s="7">
        <f t="shared" si="21"/>
        <v>5444215</v>
      </c>
      <c r="DW25" t="str">
        <f t="shared" si="22"/>
        <v/>
      </c>
      <c r="EC25" s="7" t="str">
        <f t="shared" si="33"/>
        <v/>
      </c>
      <c r="EE25">
        <f t="shared" si="23"/>
        <v>15</v>
      </c>
      <c r="EF25" s="33" t="s">
        <v>115</v>
      </c>
      <c r="EG25" s="27">
        <v>958908.87800000014</v>
      </c>
      <c r="EH25" s="27">
        <v>203893516.83499998</v>
      </c>
      <c r="EI25" s="27">
        <v>884589.67000000016</v>
      </c>
      <c r="EJ25" s="27">
        <v>181925910.67299998</v>
      </c>
      <c r="EK25" s="7">
        <f t="shared" si="34"/>
        <v>203893516.83499998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335</v>
      </c>
      <c r="EW25" s="27">
        <v>47839</v>
      </c>
      <c r="EX25" s="27">
        <v>250168755</v>
      </c>
      <c r="EY25" s="27">
        <v>1240.0010000000002</v>
      </c>
      <c r="EZ25" s="27">
        <v>107001</v>
      </c>
      <c r="FA25" s="7">
        <f t="shared" si="27"/>
        <v>250168755</v>
      </c>
    </row>
    <row r="26" spans="5:163" ht="15.75" x14ac:dyDescent="0.25">
      <c r="E26">
        <f t="shared" si="0"/>
        <v>17</v>
      </c>
      <c r="F26" s="33" t="s">
        <v>23</v>
      </c>
      <c r="G26" s="27">
        <v>1171240.9990000001</v>
      </c>
      <c r="H26" s="27">
        <v>25556856.209999997</v>
      </c>
      <c r="I26" s="27">
        <v>621713.6449999999</v>
      </c>
      <c r="J26" s="27">
        <v>13849361.493999997</v>
      </c>
      <c r="K26" s="7">
        <f t="shared" si="28"/>
        <v>25556856.209999997</v>
      </c>
      <c r="M26" t="str">
        <f t="shared" si="29"/>
        <v/>
      </c>
      <c r="N26" s="33" t="s">
        <v>85</v>
      </c>
      <c r="O26" s="27">
        <v>3580512.42</v>
      </c>
      <c r="P26" s="27">
        <v>40767750.457999997</v>
      </c>
      <c r="Q26" s="27">
        <v>786936.00999999989</v>
      </c>
      <c r="R26" s="27">
        <v>12206947.92</v>
      </c>
      <c r="S26" s="7" t="str">
        <f t="shared" si="1"/>
        <v/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285</v>
      </c>
      <c r="AM26" s="27">
        <v>1930434</v>
      </c>
      <c r="AN26" s="27">
        <v>3267995.9869999997</v>
      </c>
      <c r="AO26" s="27">
        <v>1662660</v>
      </c>
      <c r="AP26" s="27">
        <v>1808500</v>
      </c>
      <c r="AQ26" s="7">
        <f t="shared" si="6"/>
        <v>3267995.9869999997</v>
      </c>
      <c r="AS26" t="str">
        <f t="shared" si="7"/>
        <v/>
      </c>
      <c r="AT26" s="26" t="s">
        <v>138</v>
      </c>
      <c r="AU26" s="27">
        <v>985088284.5</v>
      </c>
      <c r="AV26" s="27">
        <v>1156706965.608</v>
      </c>
      <c r="AW26" s="27">
        <v>949506155.81599998</v>
      </c>
      <c r="AX26" s="27">
        <v>1133667822.674</v>
      </c>
      <c r="AY26" s="7" t="str">
        <f t="shared" si="8"/>
        <v/>
      </c>
      <c r="BA26">
        <f t="shared" si="9"/>
        <v>17</v>
      </c>
      <c r="BB26" s="33" t="s">
        <v>133</v>
      </c>
      <c r="BC26" s="27">
        <v>101801.59400000001</v>
      </c>
      <c r="BD26" s="27">
        <v>41391636.548</v>
      </c>
      <c r="BE26" s="27">
        <v>107579.333</v>
      </c>
      <c r="BF26" s="27">
        <v>43288574.755999997</v>
      </c>
      <c r="BG26" s="7">
        <f t="shared" si="10"/>
        <v>41391636.548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103</v>
      </c>
      <c r="BS26" s="27">
        <v>43262.727999999996</v>
      </c>
      <c r="BT26" s="27">
        <v>18926556.018000003</v>
      </c>
      <c r="BU26" s="27">
        <v>30526.252</v>
      </c>
      <c r="BV26" s="27">
        <v>17370724.999000002</v>
      </c>
      <c r="BW26" s="27">
        <f t="shared" si="14"/>
        <v>18926556.018000003</v>
      </c>
      <c r="CH26" s="27">
        <f t="shared" si="15"/>
        <v>17</v>
      </c>
      <c r="CI26" s="33" t="s">
        <v>22</v>
      </c>
      <c r="CJ26" s="27">
        <v>4446105.9510000004</v>
      </c>
      <c r="CK26" s="27">
        <v>146629710.80400002</v>
      </c>
      <c r="CL26" s="27">
        <v>2760278.07</v>
      </c>
      <c r="CM26" s="27">
        <v>105994401.16</v>
      </c>
      <c r="CN26" s="7">
        <f t="shared" si="16"/>
        <v>146629710.80400002</v>
      </c>
      <c r="CQ26">
        <f t="shared" si="31"/>
        <v>17</v>
      </c>
      <c r="CR26" s="33" t="s">
        <v>277</v>
      </c>
      <c r="CS26" s="27">
        <v>30057547.002000008</v>
      </c>
      <c r="CT26" s="27">
        <v>210140056.70200005</v>
      </c>
      <c r="CU26" s="27">
        <v>27864078.856999997</v>
      </c>
      <c r="CV26" s="27">
        <v>212845767.43400005</v>
      </c>
      <c r="CW26" s="7">
        <f t="shared" si="35"/>
        <v>210140056.70200005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 t="str">
        <f t="shared" si="20"/>
        <v/>
      </c>
      <c r="DP26" s="33" t="s">
        <v>49</v>
      </c>
      <c r="DQ26" s="27">
        <v>179987.50099999999</v>
      </c>
      <c r="DR26" s="27">
        <v>4642433</v>
      </c>
      <c r="DS26" s="27">
        <v>117931.2</v>
      </c>
      <c r="DT26" s="27">
        <v>2229199</v>
      </c>
      <c r="DU26" s="7" t="str">
        <f t="shared" si="21"/>
        <v/>
      </c>
      <c r="DW26" t="str">
        <f t="shared" si="22"/>
        <v/>
      </c>
      <c r="EC26" s="7" t="str">
        <f t="shared" si="33"/>
        <v/>
      </c>
      <c r="EE26">
        <f t="shared" si="23"/>
        <v>16</v>
      </c>
      <c r="EF26" s="33" t="s">
        <v>187</v>
      </c>
      <c r="EG26" s="27">
        <v>3078949.0529999989</v>
      </c>
      <c r="EH26" s="27">
        <v>176281735.85500002</v>
      </c>
      <c r="EI26" s="27">
        <v>2284752.1879999996</v>
      </c>
      <c r="EJ26" s="27">
        <v>115720359.13999999</v>
      </c>
      <c r="EK26" s="7">
        <f t="shared" si="34"/>
        <v>176281735.85500002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183</v>
      </c>
      <c r="EW26" s="27">
        <v>1699011.5379999999</v>
      </c>
      <c r="EX26" s="27">
        <v>244685374.33499995</v>
      </c>
      <c r="EY26" s="27">
        <v>853424.33999999985</v>
      </c>
      <c r="EZ26" s="27">
        <v>116104247.80500001</v>
      </c>
      <c r="FA26" s="7">
        <f t="shared" si="27"/>
        <v>244685374.33499995</v>
      </c>
    </row>
    <row r="27" spans="5:163" ht="15.75" x14ac:dyDescent="0.25">
      <c r="E27">
        <f t="shared" si="0"/>
        <v>18</v>
      </c>
      <c r="F27" s="33" t="s">
        <v>20</v>
      </c>
      <c r="G27" s="27">
        <v>524973.1</v>
      </c>
      <c r="H27" s="27">
        <v>24694174.789999999</v>
      </c>
      <c r="I27" s="27">
        <v>416462</v>
      </c>
      <c r="J27" s="27">
        <v>24828945.622000001</v>
      </c>
      <c r="K27" s="7">
        <f t="shared" si="28"/>
        <v>24694174.789999999</v>
      </c>
      <c r="M27">
        <f t="shared" si="29"/>
        <v>17</v>
      </c>
      <c r="N27" s="33" t="s">
        <v>74</v>
      </c>
      <c r="O27" s="27">
        <v>614985.53600000008</v>
      </c>
      <c r="P27" s="27">
        <v>37633128.797000006</v>
      </c>
      <c r="Q27" s="27">
        <v>1617298.3430000001</v>
      </c>
      <c r="R27" s="27">
        <v>45529322.675999992</v>
      </c>
      <c r="S27" s="7">
        <f t="shared" si="1"/>
        <v>37633128.797000006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48</v>
      </c>
      <c r="AM27" s="27">
        <v>698620.5</v>
      </c>
      <c r="AN27" s="27">
        <v>1791439.138</v>
      </c>
      <c r="AO27" s="27">
        <v>729971</v>
      </c>
      <c r="AP27" s="27">
        <v>3539641.27</v>
      </c>
      <c r="AQ27" s="7">
        <f t="shared" si="6"/>
        <v>1791439.138</v>
      </c>
      <c r="AS27" t="str">
        <f t="shared" si="7"/>
        <v/>
      </c>
      <c r="AY27" s="7" t="str">
        <f t="shared" si="8"/>
        <v/>
      </c>
      <c r="BA27">
        <f t="shared" si="9"/>
        <v>18</v>
      </c>
      <c r="BB27" s="33" t="s">
        <v>129</v>
      </c>
      <c r="BC27" s="27">
        <v>193025.87899999999</v>
      </c>
      <c r="BD27" s="27">
        <v>39414902.239</v>
      </c>
      <c r="BE27" s="27">
        <v>938841.10499999998</v>
      </c>
      <c r="BF27" s="27">
        <v>30509910.695999999</v>
      </c>
      <c r="BG27" s="7">
        <f t="shared" si="10"/>
        <v>39414902.239</v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180</v>
      </c>
      <c r="BS27" s="27">
        <v>147290</v>
      </c>
      <c r="BT27" s="27">
        <v>18451773</v>
      </c>
      <c r="BU27" s="27">
        <v>160803</v>
      </c>
      <c r="BV27" s="27">
        <v>23834405</v>
      </c>
      <c r="BW27" s="27">
        <f t="shared" si="14"/>
        <v>18451773</v>
      </c>
      <c r="CH27" s="27">
        <f t="shared" si="15"/>
        <v>18</v>
      </c>
      <c r="CI27" s="33" t="s">
        <v>142</v>
      </c>
      <c r="CJ27" s="27">
        <v>2347572.0049999999</v>
      </c>
      <c r="CK27" s="27">
        <v>144987043.97800002</v>
      </c>
      <c r="CL27" s="27">
        <v>3359711.19</v>
      </c>
      <c r="CM27" s="27">
        <v>139776166.83399999</v>
      </c>
      <c r="CN27" s="7">
        <f t="shared" si="16"/>
        <v>144987043.97800002</v>
      </c>
      <c r="CQ27">
        <f t="shared" si="31"/>
        <v>18</v>
      </c>
      <c r="CR27" s="33" t="s">
        <v>75</v>
      </c>
      <c r="CS27" s="27">
        <v>32209834.173999999</v>
      </c>
      <c r="CT27" s="27">
        <v>204152694.81999996</v>
      </c>
      <c r="CU27" s="27">
        <v>32470109.097999997</v>
      </c>
      <c r="CV27" s="27">
        <v>191349243.62299997</v>
      </c>
      <c r="CW27" s="7">
        <f t="shared" si="35"/>
        <v>204152694.81999996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>
        <f t="shared" si="20"/>
        <v>17</v>
      </c>
      <c r="DP27" s="33" t="s">
        <v>45</v>
      </c>
      <c r="DQ27" s="27">
        <v>103287.09</v>
      </c>
      <c r="DR27" s="27">
        <v>3931267</v>
      </c>
      <c r="DS27" s="27">
        <v>38671.504999999997</v>
      </c>
      <c r="DT27" s="27">
        <v>1130394.6140000001</v>
      </c>
      <c r="DU27" s="7">
        <f t="shared" si="21"/>
        <v>3931267</v>
      </c>
      <c r="DW27" t="str">
        <f t="shared" si="22"/>
        <v/>
      </c>
      <c r="EC27" s="7" t="str">
        <f t="shared" si="33"/>
        <v/>
      </c>
      <c r="EE27">
        <f t="shared" si="23"/>
        <v>17</v>
      </c>
      <c r="EF27" s="33" t="s">
        <v>130</v>
      </c>
      <c r="EG27" s="27">
        <v>1511805.6310000003</v>
      </c>
      <c r="EH27" s="27">
        <v>159760607.49699998</v>
      </c>
      <c r="EI27" s="27">
        <v>1038251.5780000001</v>
      </c>
      <c r="EJ27" s="27">
        <v>123048472.99599999</v>
      </c>
      <c r="EK27" s="7">
        <f t="shared" si="34"/>
        <v>159760607.49699998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110</v>
      </c>
      <c r="EW27" s="27">
        <v>4833964.6329999994</v>
      </c>
      <c r="EX27" s="27">
        <v>209825816.38800001</v>
      </c>
      <c r="EY27" s="27">
        <v>3863189.7409999999</v>
      </c>
      <c r="EZ27" s="27">
        <v>216218626.56899998</v>
      </c>
      <c r="FA27" s="7">
        <f t="shared" si="27"/>
        <v>209825816.38800001</v>
      </c>
    </row>
    <row r="28" spans="5:163" ht="15.75" x14ac:dyDescent="0.25">
      <c r="E28">
        <f t="shared" si="0"/>
        <v>19</v>
      </c>
      <c r="F28" s="33" t="s">
        <v>144</v>
      </c>
      <c r="G28" s="27">
        <v>422466.61499999999</v>
      </c>
      <c r="H28" s="27">
        <v>23851850.300000001</v>
      </c>
      <c r="I28" s="27">
        <v>991911.11999999988</v>
      </c>
      <c r="J28" s="27">
        <v>40057108.855999991</v>
      </c>
      <c r="K28" s="7">
        <f t="shared" si="28"/>
        <v>23851850.300000001</v>
      </c>
      <c r="M28">
        <f t="shared" si="29"/>
        <v>18</v>
      </c>
      <c r="N28" s="33" t="s">
        <v>70</v>
      </c>
      <c r="O28" s="27">
        <v>98197810</v>
      </c>
      <c r="P28" s="27">
        <v>37253011</v>
      </c>
      <c r="Q28" s="27">
        <v>93467721</v>
      </c>
      <c r="R28" s="27">
        <v>49242916</v>
      </c>
      <c r="S28" s="7">
        <f t="shared" si="1"/>
        <v>37253011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282</v>
      </c>
      <c r="AM28" s="27">
        <v>14660</v>
      </c>
      <c r="AN28" s="27">
        <v>966985</v>
      </c>
      <c r="AO28" s="27"/>
      <c r="AP28" s="27"/>
      <c r="AQ28" s="7">
        <f t="shared" si="6"/>
        <v>966985</v>
      </c>
      <c r="AS28" t="str">
        <f t="shared" si="7"/>
        <v/>
      </c>
      <c r="AY28" s="7" t="str">
        <f t="shared" si="8"/>
        <v/>
      </c>
      <c r="BA28">
        <f t="shared" si="9"/>
        <v>19</v>
      </c>
      <c r="BB28" s="33" t="s">
        <v>125</v>
      </c>
      <c r="BC28" s="27">
        <v>2374410.12</v>
      </c>
      <c r="BD28" s="27">
        <v>21887325.061000001</v>
      </c>
      <c r="BE28" s="27">
        <v>2145774.6230000006</v>
      </c>
      <c r="BF28" s="27">
        <v>26705507.860999998</v>
      </c>
      <c r="BG28" s="7">
        <f t="shared" si="10"/>
        <v>21887325.061000001</v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178</v>
      </c>
      <c r="BS28" s="27">
        <v>579374.01</v>
      </c>
      <c r="BT28" s="27">
        <v>17940645.798</v>
      </c>
      <c r="BU28" s="27">
        <v>20989</v>
      </c>
      <c r="BV28" s="27">
        <v>1837519.537</v>
      </c>
      <c r="BW28" s="27">
        <f t="shared" si="14"/>
        <v>17940645.798</v>
      </c>
      <c r="CH28" s="27">
        <f t="shared" si="15"/>
        <v>19</v>
      </c>
      <c r="CI28" s="33" t="s">
        <v>29</v>
      </c>
      <c r="CJ28" s="27">
        <v>5954044.3340000007</v>
      </c>
      <c r="CK28" s="27">
        <v>138068944.00099999</v>
      </c>
      <c r="CL28" s="27">
        <v>6628559.7869999995</v>
      </c>
      <c r="CM28" s="27">
        <v>173752623.99900001</v>
      </c>
      <c r="CN28" s="7">
        <f t="shared" si="16"/>
        <v>138068944.00099999</v>
      </c>
      <c r="CQ28">
        <f t="shared" si="31"/>
        <v>19</v>
      </c>
      <c r="CR28" s="33" t="s">
        <v>61</v>
      </c>
      <c r="CS28" s="27">
        <v>44109145.291999996</v>
      </c>
      <c r="CT28" s="27">
        <v>188755652.42199999</v>
      </c>
      <c r="CU28" s="27">
        <v>82258200.569999993</v>
      </c>
      <c r="CV28" s="27">
        <v>286209750</v>
      </c>
      <c r="CW28" s="7">
        <f t="shared" si="35"/>
        <v>188755652.42199999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>
        <f t="shared" si="20"/>
        <v>18</v>
      </c>
      <c r="DP28" s="33" t="s">
        <v>48</v>
      </c>
      <c r="DQ28" s="27">
        <v>1031728.4</v>
      </c>
      <c r="DR28" s="27">
        <v>3314690.8530000001</v>
      </c>
      <c r="DS28" s="27">
        <v>1172436.601</v>
      </c>
      <c r="DT28" s="27">
        <v>3768465.67</v>
      </c>
      <c r="DU28" s="7">
        <f t="shared" si="21"/>
        <v>3314690.8530000001</v>
      </c>
      <c r="DW28" t="str">
        <f t="shared" si="22"/>
        <v/>
      </c>
      <c r="EC28" s="7" t="str">
        <f t="shared" si="33"/>
        <v/>
      </c>
      <c r="EE28">
        <f t="shared" si="23"/>
        <v>18</v>
      </c>
      <c r="EF28" s="33" t="s">
        <v>120</v>
      </c>
      <c r="EG28" s="27">
        <v>811819.05100000033</v>
      </c>
      <c r="EH28" s="27">
        <v>145323345.36600003</v>
      </c>
      <c r="EI28" s="27">
        <v>884611.34299999999</v>
      </c>
      <c r="EJ28" s="27">
        <v>137806902.903</v>
      </c>
      <c r="EK28" s="7">
        <f t="shared" si="34"/>
        <v>145323345.36600003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185</v>
      </c>
      <c r="EW28" s="27">
        <v>2237596.0040000002</v>
      </c>
      <c r="EX28" s="27">
        <v>200488900.25900003</v>
      </c>
      <c r="EY28" s="27">
        <v>1580077</v>
      </c>
      <c r="EZ28" s="27">
        <v>150949886</v>
      </c>
      <c r="FA28" s="7">
        <f t="shared" si="27"/>
        <v>200488900.25900003</v>
      </c>
    </row>
    <row r="29" spans="5:163" ht="15.75" x14ac:dyDescent="0.25">
      <c r="E29">
        <f t="shared" si="0"/>
        <v>20</v>
      </c>
      <c r="F29" s="33" t="s">
        <v>235</v>
      </c>
      <c r="G29" s="27">
        <v>893955.3899999999</v>
      </c>
      <c r="H29" s="27">
        <v>21504519</v>
      </c>
      <c r="I29" s="27">
        <v>1220673.8899999999</v>
      </c>
      <c r="J29" s="27">
        <v>28059070</v>
      </c>
      <c r="K29" s="7">
        <f t="shared" si="28"/>
        <v>21504519</v>
      </c>
      <c r="M29">
        <f t="shared" si="29"/>
        <v>19</v>
      </c>
      <c r="N29" s="33" t="s">
        <v>80</v>
      </c>
      <c r="O29" s="27">
        <v>2119025.2400000002</v>
      </c>
      <c r="P29" s="27">
        <v>37138068.592999995</v>
      </c>
      <c r="Q29" s="27">
        <v>992608.65</v>
      </c>
      <c r="R29" s="27">
        <v>25240616.719000001</v>
      </c>
      <c r="S29" s="7">
        <f t="shared" si="1"/>
        <v>37138068.592999995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283</v>
      </c>
      <c r="AM29" s="27">
        <v>79125</v>
      </c>
      <c r="AN29" s="27">
        <v>732727</v>
      </c>
      <c r="AO29" s="27">
        <v>53030</v>
      </c>
      <c r="AP29" s="27">
        <v>566483</v>
      </c>
      <c r="AQ29" s="7">
        <f t="shared" si="6"/>
        <v>732727</v>
      </c>
      <c r="AS29" t="str">
        <f t="shared" si="7"/>
        <v/>
      </c>
      <c r="AY29" s="7" t="str">
        <f t="shared" si="8"/>
        <v/>
      </c>
      <c r="BA29">
        <f t="shared" si="9"/>
        <v>20</v>
      </c>
      <c r="BB29" s="33" t="s">
        <v>313</v>
      </c>
      <c r="BC29" s="27">
        <v>38002.396000000001</v>
      </c>
      <c r="BD29" s="27">
        <v>19204827.522</v>
      </c>
      <c r="BE29" s="27">
        <v>26006.481</v>
      </c>
      <c r="BF29" s="27">
        <v>5879799.4199999999</v>
      </c>
      <c r="BG29" s="7">
        <f t="shared" si="10"/>
        <v>19204827.522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100</v>
      </c>
      <c r="BS29" s="27">
        <v>458506.89000000007</v>
      </c>
      <c r="BT29" s="27">
        <v>14581206.9</v>
      </c>
      <c r="BU29" s="27">
        <v>183275.06599999999</v>
      </c>
      <c r="BV29" s="27">
        <v>10589391.627</v>
      </c>
      <c r="BW29" s="27">
        <f t="shared" si="14"/>
        <v>14581206.9</v>
      </c>
      <c r="CH29" s="27">
        <f t="shared" si="15"/>
        <v>20</v>
      </c>
      <c r="CI29" s="33" t="s">
        <v>5</v>
      </c>
      <c r="CJ29" s="27">
        <v>4085934.67</v>
      </c>
      <c r="CK29" s="27">
        <v>129089981.366</v>
      </c>
      <c r="CL29" s="27">
        <v>3396298.5850000004</v>
      </c>
      <c r="CM29" s="27">
        <v>118994427.001</v>
      </c>
      <c r="CN29" s="7">
        <f t="shared" si="16"/>
        <v>129089981.366</v>
      </c>
      <c r="CQ29">
        <f t="shared" si="31"/>
        <v>20</v>
      </c>
      <c r="CR29" s="33" t="s">
        <v>82</v>
      </c>
      <c r="CS29" s="27">
        <v>5268570.3139999984</v>
      </c>
      <c r="CT29" s="27">
        <v>187176846.86300001</v>
      </c>
      <c r="CU29" s="27">
        <v>3580165.1830000002</v>
      </c>
      <c r="CV29" s="27">
        <v>148117095</v>
      </c>
      <c r="CW29" s="7">
        <f t="shared" si="35"/>
        <v>187176846.86300001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43</v>
      </c>
      <c r="DQ29" s="27">
        <v>19422.190000000002</v>
      </c>
      <c r="DR29" s="27">
        <v>2905693</v>
      </c>
      <c r="DS29" s="27">
        <v>10004.73</v>
      </c>
      <c r="DT29" s="27">
        <v>1351514</v>
      </c>
      <c r="DU29" s="7">
        <f t="shared" si="21"/>
        <v>2905693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321</v>
      </c>
      <c r="EG29" s="27">
        <v>962838.92999999993</v>
      </c>
      <c r="EH29" s="27">
        <v>141212647.39799994</v>
      </c>
      <c r="EI29" s="27">
        <v>773519.51300000015</v>
      </c>
      <c r="EJ29" s="27">
        <v>134142549.66599996</v>
      </c>
      <c r="EK29" s="7">
        <f t="shared" si="34"/>
        <v>141212647.39799994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176</v>
      </c>
      <c r="EW29" s="27">
        <v>3784050.4560000002</v>
      </c>
      <c r="EX29" s="27">
        <v>193264106.36700001</v>
      </c>
      <c r="EY29" s="27">
        <v>3461064.5900000003</v>
      </c>
      <c r="EZ29" s="27">
        <v>182078634.89300001</v>
      </c>
      <c r="FA29" s="7">
        <f t="shared" si="27"/>
        <v>193264106.36700001</v>
      </c>
    </row>
    <row r="30" spans="5:163" ht="15.75" x14ac:dyDescent="0.25">
      <c r="E30">
        <f t="shared" si="0"/>
        <v>21</v>
      </c>
      <c r="F30" s="33" t="s">
        <v>24</v>
      </c>
      <c r="G30" s="27">
        <v>3001108.247</v>
      </c>
      <c r="H30" s="27">
        <v>21287791.877000004</v>
      </c>
      <c r="I30" s="27">
        <v>2947575.1609999998</v>
      </c>
      <c r="J30" s="27">
        <v>20835836.133000005</v>
      </c>
      <c r="K30" s="7">
        <f t="shared" si="28"/>
        <v>21287791.877000004</v>
      </c>
      <c r="M30">
        <f t="shared" si="29"/>
        <v>20</v>
      </c>
      <c r="N30" s="33" t="s">
        <v>75</v>
      </c>
      <c r="O30" s="27">
        <v>2652888.0689999997</v>
      </c>
      <c r="P30" s="27">
        <v>35468671.829999998</v>
      </c>
      <c r="Q30" s="27">
        <v>3593402.1699999995</v>
      </c>
      <c r="R30" s="27">
        <v>38821937.756999999</v>
      </c>
      <c r="S30" s="7">
        <f t="shared" si="1"/>
        <v>35468671.829999998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284</v>
      </c>
      <c r="AM30" s="27">
        <v>61746.469999999994</v>
      </c>
      <c r="AN30" s="27">
        <v>628087</v>
      </c>
      <c r="AO30" s="27">
        <v>977</v>
      </c>
      <c r="AP30" s="27">
        <v>72950</v>
      </c>
      <c r="AQ30" s="7">
        <f t="shared" si="6"/>
        <v>628087</v>
      </c>
      <c r="AS30" t="str">
        <f t="shared" si="7"/>
        <v/>
      </c>
      <c r="AY30" s="7" t="str">
        <f t="shared" si="8"/>
        <v/>
      </c>
      <c r="BA30">
        <f t="shared" si="9"/>
        <v>21</v>
      </c>
      <c r="BB30" s="33" t="s">
        <v>312</v>
      </c>
      <c r="BC30" s="27">
        <v>401590.30000000005</v>
      </c>
      <c r="BD30" s="27">
        <v>18599227.579</v>
      </c>
      <c r="BE30" s="27">
        <v>401060.95</v>
      </c>
      <c r="BF30" s="27">
        <v>19679481.585999999</v>
      </c>
      <c r="BG30" s="7">
        <f t="shared" si="10"/>
        <v>18599227.579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335</v>
      </c>
      <c r="BS30" s="27">
        <v>3328</v>
      </c>
      <c r="BT30" s="27">
        <v>13701143</v>
      </c>
      <c r="BU30" s="27">
        <v>1011</v>
      </c>
      <c r="BV30" s="27">
        <v>4933810</v>
      </c>
      <c r="BW30" s="27">
        <f t="shared" si="14"/>
        <v>13701143</v>
      </c>
      <c r="CH30" s="27">
        <f t="shared" si="15"/>
        <v>21</v>
      </c>
      <c r="CI30" s="33" t="s">
        <v>148</v>
      </c>
      <c r="CJ30" s="27">
        <v>13591141.679999998</v>
      </c>
      <c r="CK30" s="27">
        <v>96511527.708000004</v>
      </c>
      <c r="CL30" s="27">
        <v>16957907.677000001</v>
      </c>
      <c r="CM30" s="27">
        <v>128287168.831</v>
      </c>
      <c r="CN30" s="7">
        <f t="shared" si="16"/>
        <v>96511527.708000004</v>
      </c>
      <c r="CQ30">
        <f t="shared" si="31"/>
        <v>21</v>
      </c>
      <c r="CR30" s="33" t="s">
        <v>164</v>
      </c>
      <c r="CS30" s="27">
        <v>2385803.8220000006</v>
      </c>
      <c r="CT30" s="27">
        <v>181731754.76800001</v>
      </c>
      <c r="CU30" s="27">
        <v>2144206.2690000003</v>
      </c>
      <c r="CV30" s="27">
        <v>170775285</v>
      </c>
      <c r="CW30" s="7">
        <f t="shared" si="35"/>
        <v>181731754.76800001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155</v>
      </c>
      <c r="DQ30" s="27">
        <v>108074.59</v>
      </c>
      <c r="DR30" s="27">
        <v>2440481.787</v>
      </c>
      <c r="DS30" s="27">
        <v>379487.6</v>
      </c>
      <c r="DT30" s="27">
        <v>9206740.5429999996</v>
      </c>
      <c r="DU30" s="7">
        <f t="shared" si="21"/>
        <v>2440481.787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295</v>
      </c>
      <c r="EG30" s="27">
        <v>1664733.4650000001</v>
      </c>
      <c r="EH30" s="27">
        <v>138983957.46900004</v>
      </c>
      <c r="EI30" s="27">
        <v>1520046.1470000001</v>
      </c>
      <c r="EJ30" s="27">
        <v>121499736.03800002</v>
      </c>
      <c r="EK30" s="7">
        <f t="shared" si="34"/>
        <v>138983957.46900004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182</v>
      </c>
      <c r="EW30" s="27">
        <v>4806089.4479999999</v>
      </c>
      <c r="EX30" s="27">
        <v>169746912.52900001</v>
      </c>
      <c r="EY30" s="27">
        <v>2774023.4819999998</v>
      </c>
      <c r="EZ30" s="27">
        <v>127905798.287</v>
      </c>
      <c r="FA30" s="7">
        <f t="shared" si="27"/>
        <v>169746912.52900001</v>
      </c>
    </row>
    <row r="31" spans="5:163" ht="15.75" x14ac:dyDescent="0.25">
      <c r="E31">
        <f t="shared" si="0"/>
        <v>22</v>
      </c>
      <c r="F31" s="33" t="s">
        <v>22</v>
      </c>
      <c r="G31" s="27">
        <v>648176.96100000013</v>
      </c>
      <c r="H31" s="27">
        <v>16284683.039999999</v>
      </c>
      <c r="I31" s="27">
        <v>881843.84600000002</v>
      </c>
      <c r="J31" s="27">
        <v>22358864.038000003</v>
      </c>
      <c r="K31" s="7">
        <f t="shared" si="28"/>
        <v>16284683.039999999</v>
      </c>
      <c r="M31">
        <f t="shared" si="29"/>
        <v>21</v>
      </c>
      <c r="N31" s="33" t="s">
        <v>73</v>
      </c>
      <c r="O31" s="27">
        <v>666049.45499999996</v>
      </c>
      <c r="P31" s="27">
        <v>33488511.603</v>
      </c>
      <c r="Q31" s="27">
        <v>530258.63</v>
      </c>
      <c r="R31" s="27">
        <v>24560024.693999998</v>
      </c>
      <c r="S31" s="7">
        <f t="shared" si="1"/>
        <v>33488511.603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156</v>
      </c>
      <c r="AM31" s="27">
        <v>4198.9430000000002</v>
      </c>
      <c r="AN31" s="27">
        <v>443988.27</v>
      </c>
      <c r="AO31" s="27">
        <v>623.55899999999997</v>
      </c>
      <c r="AP31" s="27">
        <v>212408</v>
      </c>
      <c r="AQ31" s="7">
        <f t="shared" si="6"/>
        <v>443988.27</v>
      </c>
      <c r="AS31" t="str">
        <f t="shared" si="7"/>
        <v/>
      </c>
      <c r="AY31" s="7" t="str">
        <f t="shared" si="8"/>
        <v/>
      </c>
      <c r="BA31">
        <f t="shared" si="9"/>
        <v>22</v>
      </c>
      <c r="BB31" s="33" t="s">
        <v>128</v>
      </c>
      <c r="BC31" s="27">
        <v>192635.535</v>
      </c>
      <c r="BD31" s="27">
        <v>17578388.672999997</v>
      </c>
      <c r="BE31" s="27">
        <v>213972.42099999997</v>
      </c>
      <c r="BF31" s="27">
        <v>28869063.277000003</v>
      </c>
      <c r="BG31" s="7">
        <f t="shared" si="10"/>
        <v>17578388.672999997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111</v>
      </c>
      <c r="BS31" s="27">
        <v>58706.06</v>
      </c>
      <c r="BT31" s="27">
        <v>10623056</v>
      </c>
      <c r="BU31" s="27">
        <v>43277.199000000001</v>
      </c>
      <c r="BV31" s="27">
        <v>10740705.51</v>
      </c>
      <c r="BW31" s="27">
        <f t="shared" si="14"/>
        <v>10623056</v>
      </c>
      <c r="CH31" s="27">
        <f t="shared" si="15"/>
        <v>22</v>
      </c>
      <c r="CI31" s="33" t="s">
        <v>15</v>
      </c>
      <c r="CJ31" s="27">
        <v>5686706.1510000015</v>
      </c>
      <c r="CK31" s="27">
        <v>92090869.113999993</v>
      </c>
      <c r="CL31" s="27">
        <v>6135758.4810000015</v>
      </c>
      <c r="CM31" s="27">
        <v>115223301.52000001</v>
      </c>
      <c r="CN31" s="7">
        <f t="shared" si="16"/>
        <v>92090869.113999993</v>
      </c>
      <c r="CQ31">
        <f t="shared" si="31"/>
        <v>22</v>
      </c>
      <c r="CR31" s="33" t="s">
        <v>172</v>
      </c>
      <c r="CS31" s="27">
        <v>4483695.2280000011</v>
      </c>
      <c r="CT31" s="27">
        <v>172775771.278</v>
      </c>
      <c r="CU31" s="27">
        <v>4137816.7580000008</v>
      </c>
      <c r="CV31" s="27">
        <v>157305005</v>
      </c>
      <c r="CW31" s="7">
        <f t="shared" si="35"/>
        <v>172775771.278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282</v>
      </c>
      <c r="DQ31" s="27">
        <v>67733</v>
      </c>
      <c r="DR31" s="27">
        <v>1357055</v>
      </c>
      <c r="DS31" s="27">
        <v>88140.52</v>
      </c>
      <c r="DT31" s="27">
        <v>6368328</v>
      </c>
      <c r="DU31" s="7">
        <f t="shared" si="21"/>
        <v>1357055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314</v>
      </c>
      <c r="EG31" s="27">
        <v>3225060.4050000007</v>
      </c>
      <c r="EH31" s="27">
        <v>125907391.93600003</v>
      </c>
      <c r="EI31" s="27">
        <v>2852671.3089999999</v>
      </c>
      <c r="EJ31" s="27">
        <v>108859058.50500001</v>
      </c>
      <c r="EK31" s="7">
        <f t="shared" si="34"/>
        <v>125907391.93600003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95</v>
      </c>
      <c r="EW31" s="27">
        <v>1639613.5820000004</v>
      </c>
      <c r="EX31" s="27">
        <v>159945357.153</v>
      </c>
      <c r="EY31" s="27">
        <v>1168392.7350000001</v>
      </c>
      <c r="EZ31" s="27">
        <v>105229613.48</v>
      </c>
      <c r="FA31" s="7">
        <f t="shared" si="27"/>
        <v>159945357.153</v>
      </c>
    </row>
    <row r="32" spans="5:163" ht="15.75" x14ac:dyDescent="0.25">
      <c r="E32">
        <f t="shared" si="0"/>
        <v>23</v>
      </c>
      <c r="F32" s="33" t="s">
        <v>19</v>
      </c>
      <c r="G32" s="27">
        <v>64551.286</v>
      </c>
      <c r="H32" s="27">
        <v>15320423.199999999</v>
      </c>
      <c r="I32" s="27">
        <v>119556.14400000003</v>
      </c>
      <c r="J32" s="27">
        <v>23382566.509999998</v>
      </c>
      <c r="K32" s="7">
        <f t="shared" si="28"/>
        <v>15320423.199999999</v>
      </c>
      <c r="M32">
        <f t="shared" si="29"/>
        <v>22</v>
      </c>
      <c r="N32" s="33" t="s">
        <v>78</v>
      </c>
      <c r="O32" s="27">
        <v>2175628.4750000006</v>
      </c>
      <c r="P32" s="27">
        <v>30104503.655000001</v>
      </c>
      <c r="Q32" s="27">
        <v>2324186.1409999998</v>
      </c>
      <c r="R32" s="27">
        <v>31658419.979999997</v>
      </c>
      <c r="S32" s="7">
        <f t="shared" si="1"/>
        <v>30104503.655000001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281</v>
      </c>
      <c r="AM32" s="27">
        <v>48780</v>
      </c>
      <c r="AN32" s="27">
        <v>182158</v>
      </c>
      <c r="AO32" s="27">
        <v>71220</v>
      </c>
      <c r="AP32" s="27">
        <v>240216</v>
      </c>
      <c r="AQ32" s="7">
        <f t="shared" si="6"/>
        <v>182158</v>
      </c>
      <c r="AS32" t="str">
        <f t="shared" si="7"/>
        <v/>
      </c>
      <c r="AY32" s="7" t="str">
        <f t="shared" si="8"/>
        <v/>
      </c>
      <c r="BA32" t="str">
        <f t="shared" si="9"/>
        <v/>
      </c>
      <c r="BB32" s="33" t="s">
        <v>137</v>
      </c>
      <c r="BC32" s="27">
        <v>460170.07899999991</v>
      </c>
      <c r="BD32" s="27">
        <v>17542323.160999998</v>
      </c>
      <c r="BE32" s="27">
        <v>351118.12399999995</v>
      </c>
      <c r="BF32" s="27">
        <v>16460134.261000037</v>
      </c>
      <c r="BG32" s="7" t="str">
        <f t="shared" si="10"/>
        <v/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104</v>
      </c>
      <c r="BS32" s="27">
        <v>44269.240000000005</v>
      </c>
      <c r="BT32" s="27">
        <v>8062832.9419999998</v>
      </c>
      <c r="BU32" s="27">
        <v>72745.714999999997</v>
      </c>
      <c r="BV32" s="27">
        <v>9335206.6070000008</v>
      </c>
      <c r="BW32" s="27">
        <f t="shared" si="14"/>
        <v>8062832.9419999998</v>
      </c>
      <c r="CH32" s="27">
        <f t="shared" si="15"/>
        <v>23</v>
      </c>
      <c r="CI32" s="33" t="s">
        <v>141</v>
      </c>
      <c r="CJ32" s="27">
        <v>1364904.4000000001</v>
      </c>
      <c r="CK32" s="27">
        <v>91377116</v>
      </c>
      <c r="CL32" s="27">
        <v>1600469.63</v>
      </c>
      <c r="CM32" s="27">
        <v>86397016</v>
      </c>
      <c r="CN32" s="7">
        <f t="shared" si="16"/>
        <v>91377116</v>
      </c>
      <c r="CQ32">
        <f t="shared" si="31"/>
        <v>23</v>
      </c>
      <c r="CR32" s="33" t="s">
        <v>64</v>
      </c>
      <c r="CS32" s="27">
        <v>1824664.1939999999</v>
      </c>
      <c r="CT32" s="27">
        <v>170965437.45899996</v>
      </c>
      <c r="CU32" s="27">
        <v>1570180.2980000002</v>
      </c>
      <c r="CV32" s="27">
        <v>162479526.79500002</v>
      </c>
      <c r="CW32" s="7">
        <f t="shared" si="35"/>
        <v>170965437.45899996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47</v>
      </c>
      <c r="DQ32" s="27">
        <v>20032</v>
      </c>
      <c r="DR32" s="27">
        <v>556120</v>
      </c>
      <c r="DS32" s="27"/>
      <c r="DT32" s="27"/>
      <c r="DU32" s="7">
        <f t="shared" si="21"/>
        <v>556120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125</v>
      </c>
      <c r="EG32" s="27">
        <v>5131846.0780000016</v>
      </c>
      <c r="EH32" s="27">
        <v>125413185.92599995</v>
      </c>
      <c r="EI32" s="27">
        <v>5424287.8799999999</v>
      </c>
      <c r="EJ32" s="27">
        <v>129772624.05399999</v>
      </c>
      <c r="EK32" s="7">
        <f t="shared" si="34"/>
        <v>125413185.92599995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107</v>
      </c>
      <c r="EW32" s="27">
        <v>1928219.4749999999</v>
      </c>
      <c r="EX32" s="27">
        <v>157609710.75800002</v>
      </c>
      <c r="EY32" s="27">
        <v>1371642.6060000001</v>
      </c>
      <c r="EZ32" s="27">
        <v>132748897.27700002</v>
      </c>
      <c r="FA32" s="7">
        <f t="shared" si="27"/>
        <v>157609710.75800002</v>
      </c>
    </row>
    <row r="33" spans="5:163" ht="15.75" x14ac:dyDescent="0.25">
      <c r="E33">
        <f t="shared" si="0"/>
        <v>24</v>
      </c>
      <c r="F33" s="33" t="s">
        <v>145</v>
      </c>
      <c r="G33" s="27">
        <v>1944126</v>
      </c>
      <c r="H33" s="27">
        <v>13253588.898999998</v>
      </c>
      <c r="I33" s="27">
        <v>1314297.5</v>
      </c>
      <c r="J33" s="27">
        <v>8064409.6220000004</v>
      </c>
      <c r="K33" s="7">
        <f t="shared" si="28"/>
        <v>13253588.898999998</v>
      </c>
      <c r="M33">
        <f t="shared" si="29"/>
        <v>23</v>
      </c>
      <c r="N33" s="33" t="s">
        <v>277</v>
      </c>
      <c r="O33" s="27">
        <v>4015529.0389999994</v>
      </c>
      <c r="P33" s="27">
        <v>28677229.995000001</v>
      </c>
      <c r="Q33" s="27">
        <v>12269601.396</v>
      </c>
      <c r="R33" s="27">
        <v>68222200.687999994</v>
      </c>
      <c r="S33" s="7">
        <f t="shared" si="1"/>
        <v>28677229.995000001</v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154</v>
      </c>
      <c r="AM33" s="27">
        <v>20339</v>
      </c>
      <c r="AN33" s="27">
        <v>170098</v>
      </c>
      <c r="AO33" s="27">
        <v>13735</v>
      </c>
      <c r="AP33" s="27">
        <v>119365</v>
      </c>
      <c r="AQ33" s="7">
        <f t="shared" si="6"/>
        <v>170098</v>
      </c>
      <c r="AS33" t="str">
        <f t="shared" si="7"/>
        <v/>
      </c>
      <c r="AY33" s="7" t="str">
        <f t="shared" si="8"/>
        <v/>
      </c>
      <c r="BA33">
        <f t="shared" si="9"/>
        <v>23</v>
      </c>
      <c r="BB33" s="33" t="s">
        <v>130</v>
      </c>
      <c r="BC33" s="27">
        <v>44578.86099999999</v>
      </c>
      <c r="BD33" s="27">
        <v>15066210.174000001</v>
      </c>
      <c r="BE33" s="27">
        <v>56991.596000000012</v>
      </c>
      <c r="BF33" s="27">
        <v>22918681.434</v>
      </c>
      <c r="BG33" s="7">
        <f t="shared" si="10"/>
        <v>15066210.174000001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102</v>
      </c>
      <c r="BS33" s="27">
        <v>3841.08</v>
      </c>
      <c r="BT33" s="27">
        <v>8031960.6790000014</v>
      </c>
      <c r="BU33" s="27">
        <v>2860.5750000000007</v>
      </c>
      <c r="BV33" s="27">
        <v>7703879.0099999998</v>
      </c>
      <c r="BW33" s="27">
        <f t="shared" si="14"/>
        <v>8031960.6790000014</v>
      </c>
      <c r="CD33" s="28"/>
      <c r="CE33" s="35"/>
      <c r="CF33" s="28"/>
      <c r="CG33" s="28"/>
      <c r="CH33" s="36">
        <f t="shared" si="15"/>
        <v>24</v>
      </c>
      <c r="CI33" s="33" t="s">
        <v>28</v>
      </c>
      <c r="CJ33" s="27">
        <v>2561765.767</v>
      </c>
      <c r="CK33" s="27">
        <v>82207868.620000005</v>
      </c>
      <c r="CL33" s="27">
        <v>1629789.3389999999</v>
      </c>
      <c r="CM33" s="27">
        <v>45877009.457000002</v>
      </c>
      <c r="CN33" s="32">
        <f t="shared" si="16"/>
        <v>82207868.620000005</v>
      </c>
      <c r="CO33" s="28"/>
      <c r="CP33" s="28"/>
      <c r="CQ33" s="28">
        <f t="shared" si="31"/>
        <v>24</v>
      </c>
      <c r="CR33" s="33" t="s">
        <v>171</v>
      </c>
      <c r="CS33" s="27">
        <v>2219802.7029999997</v>
      </c>
      <c r="CT33" s="27">
        <v>166694600.06</v>
      </c>
      <c r="CU33" s="27">
        <v>2799775.07</v>
      </c>
      <c r="CV33" s="27">
        <v>206814700.14899999</v>
      </c>
      <c r="CW33" s="32">
        <f t="shared" si="35"/>
        <v>166694600.06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284</v>
      </c>
      <c r="DQ33" s="27">
        <v>32652.1</v>
      </c>
      <c r="DR33" s="27">
        <v>555315.62300000002</v>
      </c>
      <c r="DS33" s="27">
        <v>92419.7</v>
      </c>
      <c r="DT33" s="27">
        <v>1501285.3049999999</v>
      </c>
      <c r="DU33" s="32">
        <f t="shared" si="21"/>
        <v>555315.62300000002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132</v>
      </c>
      <c r="EG33" s="27">
        <v>6488730.6319999993</v>
      </c>
      <c r="EH33" s="27">
        <v>121950980.85599999</v>
      </c>
      <c r="EI33" s="27">
        <v>9481245.9050000012</v>
      </c>
      <c r="EJ33" s="27">
        <v>148275821.78099999</v>
      </c>
      <c r="EK33" s="32">
        <f t="shared" si="34"/>
        <v>121950980.85599999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203</v>
      </c>
      <c r="EW33" s="27">
        <v>850175.92600000021</v>
      </c>
      <c r="EX33" s="27">
        <v>155165044.086</v>
      </c>
      <c r="EY33" s="27">
        <v>780483.18800000008</v>
      </c>
      <c r="EZ33" s="27">
        <v>94588021.712000012</v>
      </c>
      <c r="FA33" s="32">
        <f t="shared" si="27"/>
        <v>155165044.086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28</v>
      </c>
      <c r="G34" s="27">
        <v>242193.84299999996</v>
      </c>
      <c r="H34" s="27">
        <v>11149422.549000001</v>
      </c>
      <c r="I34" s="27">
        <v>93816.981999999989</v>
      </c>
      <c r="J34" s="27">
        <v>6084916.6140000001</v>
      </c>
      <c r="K34" s="7">
        <f t="shared" si="28"/>
        <v>11149422.549000001</v>
      </c>
      <c r="M34">
        <f t="shared" si="29"/>
        <v>24</v>
      </c>
      <c r="N34" s="33" t="s">
        <v>82</v>
      </c>
      <c r="O34" s="27">
        <v>68990.562999999995</v>
      </c>
      <c r="P34" s="27">
        <v>22525679.753999997</v>
      </c>
      <c r="Q34" s="27">
        <v>103507.52800000002</v>
      </c>
      <c r="R34" s="27">
        <v>27005754.574999999</v>
      </c>
      <c r="S34" s="7">
        <f t="shared" si="1"/>
        <v>22525679.753999997</v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155</v>
      </c>
      <c r="AM34" s="27">
        <v>23520</v>
      </c>
      <c r="AN34" s="27">
        <v>137279</v>
      </c>
      <c r="AO34" s="27">
        <v>18430</v>
      </c>
      <c r="AP34" s="27">
        <v>252926</v>
      </c>
      <c r="AQ34" s="7">
        <f t="shared" si="6"/>
        <v>137279</v>
      </c>
      <c r="AS34" t="str">
        <f t="shared" si="7"/>
        <v/>
      </c>
      <c r="AY34" s="7" t="str">
        <f t="shared" si="8"/>
        <v/>
      </c>
      <c r="BA34">
        <f t="shared" si="9"/>
        <v>24</v>
      </c>
      <c r="BB34" s="33" t="s">
        <v>323</v>
      </c>
      <c r="BC34" s="27">
        <v>102022.022</v>
      </c>
      <c r="BD34" s="27">
        <v>14782889.023</v>
      </c>
      <c r="BE34" s="27">
        <v>94587.200000000012</v>
      </c>
      <c r="BF34" s="27">
        <v>8569604.9510000013</v>
      </c>
      <c r="BG34" s="7">
        <f t="shared" si="10"/>
        <v>14782889.023</v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333</v>
      </c>
      <c r="BS34" s="27">
        <v>65873.600000000006</v>
      </c>
      <c r="BT34" s="27">
        <v>7693285.4910000004</v>
      </c>
      <c r="BU34" s="27">
        <v>98990.652000000002</v>
      </c>
      <c r="BV34" s="27">
        <v>14422683</v>
      </c>
      <c r="BW34" s="27">
        <f t="shared" si="14"/>
        <v>7693285.4910000004</v>
      </c>
      <c r="CH34" s="27">
        <f t="shared" si="15"/>
        <v>25</v>
      </c>
      <c r="CI34" s="33" t="s">
        <v>8</v>
      </c>
      <c r="CJ34" s="27">
        <v>2575515.6300000004</v>
      </c>
      <c r="CK34" s="27">
        <v>71059219.400000006</v>
      </c>
      <c r="CL34" s="27">
        <v>2482671.429</v>
      </c>
      <c r="CM34" s="27">
        <v>45008772.131999999</v>
      </c>
      <c r="CN34" s="7">
        <f t="shared" si="16"/>
        <v>71059219.400000006</v>
      </c>
      <c r="CQ34">
        <f t="shared" si="31"/>
        <v>25</v>
      </c>
      <c r="CR34" s="33" t="s">
        <v>163</v>
      </c>
      <c r="CS34" s="27">
        <v>633449.38100000005</v>
      </c>
      <c r="CT34" s="27">
        <v>160055846.64299998</v>
      </c>
      <c r="CU34" s="27">
        <v>566824.13399999996</v>
      </c>
      <c r="CV34" s="27">
        <v>137590448.64200002</v>
      </c>
      <c r="CW34" s="7">
        <f t="shared" si="35"/>
        <v>160055846.64299998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281</v>
      </c>
      <c r="DQ34" s="27">
        <v>30986</v>
      </c>
      <c r="DR34" s="27">
        <v>315252.47600000002</v>
      </c>
      <c r="DS34" s="27">
        <v>172</v>
      </c>
      <c r="DT34" s="27">
        <v>2557.7950000000005</v>
      </c>
      <c r="DU34" s="7">
        <f t="shared" si="21"/>
        <v>315252.47600000002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129</v>
      </c>
      <c r="EG34" s="27">
        <v>5471667.3759999983</v>
      </c>
      <c r="EH34" s="27">
        <v>107309621.171</v>
      </c>
      <c r="EI34" s="27">
        <v>6235168.6789999995</v>
      </c>
      <c r="EJ34" s="27">
        <v>100967004.29100001</v>
      </c>
      <c r="EK34" s="7">
        <f t="shared" si="34"/>
        <v>107309621.171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98</v>
      </c>
      <c r="EW34" s="27">
        <v>801892.97100000014</v>
      </c>
      <c r="EX34" s="27">
        <v>139828380.47100002</v>
      </c>
      <c r="EY34" s="27">
        <v>870856.43599999999</v>
      </c>
      <c r="EZ34" s="27">
        <v>134004269.64399999</v>
      </c>
      <c r="FA34" s="7">
        <f t="shared" si="27"/>
        <v>139828380.47100002</v>
      </c>
    </row>
    <row r="35" spans="5:163" ht="15.75" x14ac:dyDescent="0.25">
      <c r="E35">
        <f t="shared" si="0"/>
        <v>26</v>
      </c>
      <c r="F35" s="33" t="s">
        <v>142</v>
      </c>
      <c r="G35" s="27">
        <v>201381.41</v>
      </c>
      <c r="H35" s="27">
        <v>10801640.742999999</v>
      </c>
      <c r="I35" s="27">
        <v>224126.78499999997</v>
      </c>
      <c r="J35" s="27">
        <v>10998045.528999999</v>
      </c>
      <c r="K35" s="7">
        <f t="shared" si="28"/>
        <v>10801640.742999999</v>
      </c>
      <c r="M35">
        <f t="shared" si="29"/>
        <v>25</v>
      </c>
      <c r="N35" s="33" t="s">
        <v>76</v>
      </c>
      <c r="O35" s="27">
        <v>142660.77999999997</v>
      </c>
      <c r="P35" s="27">
        <v>20493355.762000002</v>
      </c>
      <c r="Q35" s="27">
        <v>151095.20000000001</v>
      </c>
      <c r="R35" s="27">
        <v>23949281.222999997</v>
      </c>
      <c r="S35" s="7">
        <f t="shared" si="1"/>
        <v>20493355.762000002</v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153</v>
      </c>
      <c r="AM35" s="27">
        <v>30832</v>
      </c>
      <c r="AN35" s="27">
        <v>53149</v>
      </c>
      <c r="AO35" s="27">
        <v>107127</v>
      </c>
      <c r="AP35" s="27">
        <v>458713</v>
      </c>
      <c r="AQ35" s="7">
        <f t="shared" si="6"/>
        <v>53149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127</v>
      </c>
      <c r="BC35" s="27">
        <v>142322.10300000003</v>
      </c>
      <c r="BD35" s="27">
        <v>14335162.116000002</v>
      </c>
      <c r="BE35" s="27">
        <v>222377.68500000003</v>
      </c>
      <c r="BF35" s="27">
        <v>21710378.671</v>
      </c>
      <c r="BG35" s="7">
        <f t="shared" si="10"/>
        <v>14335162.116000002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181</v>
      </c>
      <c r="BS35" s="27">
        <v>111231</v>
      </c>
      <c r="BT35" s="27">
        <v>7645226</v>
      </c>
      <c r="BU35" s="27">
        <v>272601</v>
      </c>
      <c r="BV35" s="27">
        <v>22996664.329999998</v>
      </c>
      <c r="BW35" s="27">
        <f t="shared" si="14"/>
        <v>7645226</v>
      </c>
      <c r="CH35" s="27">
        <f t="shared" si="15"/>
        <v>26</v>
      </c>
      <c r="CI35" s="33" t="s">
        <v>238</v>
      </c>
      <c r="CJ35" s="27">
        <v>1386109.7790000001</v>
      </c>
      <c r="CK35" s="27">
        <v>65318315.483999997</v>
      </c>
      <c r="CL35" s="27">
        <v>926904.43500000006</v>
      </c>
      <c r="CM35" s="27">
        <v>27686168.908</v>
      </c>
      <c r="CN35" s="7">
        <f t="shared" si="16"/>
        <v>65318315.483999997</v>
      </c>
      <c r="CQ35" t="str">
        <f t="shared" si="31"/>
        <v/>
      </c>
      <c r="CR35" s="33" t="s">
        <v>85</v>
      </c>
      <c r="CS35" s="27">
        <v>5624512.4590000007</v>
      </c>
      <c r="CT35" s="27">
        <v>155088835.59299999</v>
      </c>
      <c r="CU35" s="27">
        <v>2761778.3879999998</v>
      </c>
      <c r="CV35" s="27">
        <v>107181170.597</v>
      </c>
      <c r="CW35" s="7" t="str">
        <f t="shared" si="35"/>
        <v/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285</v>
      </c>
      <c r="DQ35" s="27">
        <v>42415.79</v>
      </c>
      <c r="DR35" s="27">
        <v>114594</v>
      </c>
      <c r="DS35" s="27">
        <v>78804.799999999988</v>
      </c>
      <c r="DT35" s="27">
        <v>247883</v>
      </c>
      <c r="DU35" s="7">
        <f t="shared" si="21"/>
        <v>114594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118</v>
      </c>
      <c r="EG35" s="27">
        <v>1601401.4779999999</v>
      </c>
      <c r="EH35" s="27">
        <v>98793179.063000008</v>
      </c>
      <c r="EI35" s="27">
        <v>1319136.8919999998</v>
      </c>
      <c r="EJ35" s="27">
        <v>80263236.971000001</v>
      </c>
      <c r="EK35" s="7">
        <f t="shared" si="34"/>
        <v>98793179.063000008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97</v>
      </c>
      <c r="EW35" s="27">
        <v>600788.26200000022</v>
      </c>
      <c r="EX35" s="27">
        <v>136900327.86699998</v>
      </c>
      <c r="EY35" s="27">
        <v>804675.41899999976</v>
      </c>
      <c r="EZ35" s="27">
        <v>130547505.127</v>
      </c>
      <c r="FA35" s="7">
        <f t="shared" si="27"/>
        <v>136900327.86699998</v>
      </c>
    </row>
    <row r="36" spans="5:163" ht="15.75" x14ac:dyDescent="0.25">
      <c r="E36">
        <f t="shared" si="0"/>
        <v>27</v>
      </c>
      <c r="F36" s="33" t="s">
        <v>27</v>
      </c>
      <c r="G36" s="27">
        <v>325881.74199999997</v>
      </c>
      <c r="H36" s="27">
        <v>10193096.83</v>
      </c>
      <c r="I36" s="27">
        <v>476347.875</v>
      </c>
      <c r="J36" s="27">
        <v>6654186.6210000003</v>
      </c>
      <c r="K36" s="7">
        <f t="shared" si="28"/>
        <v>10193096.83</v>
      </c>
      <c r="M36">
        <f t="shared" si="29"/>
        <v>26</v>
      </c>
      <c r="N36" s="33" t="s">
        <v>83</v>
      </c>
      <c r="O36" s="27">
        <v>404412.30599999998</v>
      </c>
      <c r="P36" s="27">
        <v>19468279.572999999</v>
      </c>
      <c r="Q36" s="27">
        <v>360616.58899999998</v>
      </c>
      <c r="R36" s="27">
        <v>16716951.324000001</v>
      </c>
      <c r="S36" s="7">
        <f t="shared" si="1"/>
        <v>19468279.572999999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 t="str">
        <f t="shared" si="5"/>
        <v/>
      </c>
      <c r="AL36" s="26" t="s">
        <v>138</v>
      </c>
      <c r="AM36" s="27">
        <v>15452388.108000001</v>
      </c>
      <c r="AN36" s="27">
        <v>442111692.80699992</v>
      </c>
      <c r="AO36" s="27">
        <v>14146656.204</v>
      </c>
      <c r="AP36" s="27">
        <v>718460612.33200014</v>
      </c>
      <c r="AQ36" s="7" t="str">
        <f t="shared" si="6"/>
        <v/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318</v>
      </c>
      <c r="BC36" s="27">
        <v>449935.88</v>
      </c>
      <c r="BD36" s="27">
        <v>13572758</v>
      </c>
      <c r="BE36" s="27">
        <v>271458.81999999995</v>
      </c>
      <c r="BF36" s="27">
        <v>8712505</v>
      </c>
      <c r="BG36" s="7">
        <f t="shared" si="10"/>
        <v>13572758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101</v>
      </c>
      <c r="BS36" s="27">
        <v>293368.70399999997</v>
      </c>
      <c r="BT36" s="27">
        <v>7464662</v>
      </c>
      <c r="BU36" s="27">
        <v>510261.49899999995</v>
      </c>
      <c r="BV36" s="27">
        <v>11816297.626</v>
      </c>
      <c r="BW36" s="27">
        <f t="shared" si="14"/>
        <v>7464662</v>
      </c>
      <c r="CH36" s="27">
        <f t="shared" si="15"/>
        <v>27</v>
      </c>
      <c r="CI36" s="33" t="s">
        <v>10</v>
      </c>
      <c r="CJ36" s="27">
        <v>2443730.39</v>
      </c>
      <c r="CK36" s="27">
        <v>57232120.68</v>
      </c>
      <c r="CL36" s="27">
        <v>3604319.1919999993</v>
      </c>
      <c r="CM36" s="27">
        <v>87007788.805999994</v>
      </c>
      <c r="CN36" s="7">
        <f t="shared" si="16"/>
        <v>57232120.68</v>
      </c>
      <c r="CQ36">
        <f t="shared" si="31"/>
        <v>26</v>
      </c>
      <c r="CR36" s="33" t="s">
        <v>69</v>
      </c>
      <c r="CS36" s="27">
        <v>3819268.6479999996</v>
      </c>
      <c r="CT36" s="27">
        <v>144569038.72599998</v>
      </c>
      <c r="CU36" s="27">
        <v>3308095.7730000005</v>
      </c>
      <c r="CV36" s="27">
        <v>129561838.21800002</v>
      </c>
      <c r="CW36" s="7">
        <f>IF(OR(CR36="Indéfini",CR36="Autres",CR36="Autre",CR36="Autres demi-produits",CR36="Total général"),"",IF(CR36&lt;&gt;"",CT36,""))</f>
        <v>144569038.72599998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44</v>
      </c>
      <c r="DQ36" s="27">
        <v>30</v>
      </c>
      <c r="DR36" s="27">
        <v>23640</v>
      </c>
      <c r="DS36" s="27">
        <v>57070</v>
      </c>
      <c r="DT36" s="27">
        <v>2279273</v>
      </c>
      <c r="DU36" s="7">
        <f t="shared" si="21"/>
        <v>23640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134</v>
      </c>
      <c r="EG36" s="27">
        <v>1922187.0939999998</v>
      </c>
      <c r="EH36" s="27">
        <v>88113523.034000039</v>
      </c>
      <c r="EI36" s="27">
        <v>1780930.1909999996</v>
      </c>
      <c r="EJ36" s="27">
        <v>85501736.137999967</v>
      </c>
      <c r="EK36" s="7">
        <f t="shared" si="34"/>
        <v>88113523.034000039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101</v>
      </c>
      <c r="EW36" s="27">
        <v>1777766.3379999998</v>
      </c>
      <c r="EX36" s="27">
        <v>136268554.28</v>
      </c>
      <c r="EY36" s="27">
        <v>1625480.7039999999</v>
      </c>
      <c r="EZ36" s="27">
        <v>117598099.27800003</v>
      </c>
      <c r="FA36" s="7">
        <f t="shared" si="27"/>
        <v>136268554.28</v>
      </c>
    </row>
    <row r="37" spans="5:163" ht="15.75" x14ac:dyDescent="0.25">
      <c r="E37">
        <f t="shared" si="0"/>
        <v>28</v>
      </c>
      <c r="F37" s="33" t="s">
        <v>143</v>
      </c>
      <c r="G37" s="27">
        <v>60669.373</v>
      </c>
      <c r="H37" s="27">
        <v>8846765</v>
      </c>
      <c r="I37" s="27">
        <v>49641.43</v>
      </c>
      <c r="J37" s="27">
        <v>3763739.04</v>
      </c>
      <c r="K37" s="7">
        <f t="shared" si="28"/>
        <v>8846765</v>
      </c>
      <c r="M37">
        <f t="shared" si="29"/>
        <v>27</v>
      </c>
      <c r="N37" s="33" t="s">
        <v>67</v>
      </c>
      <c r="O37" s="27">
        <v>2975506.37</v>
      </c>
      <c r="P37" s="27">
        <v>17210513.941</v>
      </c>
      <c r="Q37" s="27">
        <v>5367852.2799999993</v>
      </c>
      <c r="R37" s="27">
        <v>45795750.264000006</v>
      </c>
      <c r="S37" s="7">
        <f t="shared" si="1"/>
        <v>17210513.941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 t="str">
        <f t="shared" si="5"/>
        <v/>
      </c>
      <c r="AQ37" s="7" t="str">
        <f t="shared" si="6"/>
        <v/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136</v>
      </c>
      <c r="BC37" s="27">
        <v>1859.4730000000004</v>
      </c>
      <c r="BD37" s="27">
        <v>13314983.304</v>
      </c>
      <c r="BE37" s="27">
        <v>1726.7629999999999</v>
      </c>
      <c r="BF37" s="27">
        <v>10796513.340000002</v>
      </c>
      <c r="BG37" s="7">
        <f t="shared" si="10"/>
        <v>13314983.304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109</v>
      </c>
      <c r="BS37" s="27">
        <v>70757.587999999989</v>
      </c>
      <c r="BT37" s="27">
        <v>7443437.7300000004</v>
      </c>
      <c r="BU37" s="27">
        <v>49254.008999999984</v>
      </c>
      <c r="BV37" s="27">
        <v>9825511.5590000004</v>
      </c>
      <c r="BW37" s="27">
        <f t="shared" si="14"/>
        <v>7443437.7300000004</v>
      </c>
      <c r="CH37" s="27">
        <f t="shared" si="15"/>
        <v>28</v>
      </c>
      <c r="CI37" s="33" t="s">
        <v>231</v>
      </c>
      <c r="CJ37" s="27">
        <v>3110500.53</v>
      </c>
      <c r="CK37" s="27">
        <v>51074206</v>
      </c>
      <c r="CL37" s="27">
        <v>2445626.9759999998</v>
      </c>
      <c r="CM37" s="27">
        <v>40600973.833999999</v>
      </c>
      <c r="CN37" s="7">
        <f t="shared" si="16"/>
        <v>51074206</v>
      </c>
      <c r="CQ37">
        <f t="shared" si="31"/>
        <v>27</v>
      </c>
      <c r="CR37" s="33" t="s">
        <v>276</v>
      </c>
      <c r="CS37" s="27">
        <v>2529121.9039999996</v>
      </c>
      <c r="CT37" s="27">
        <v>142196325.83899999</v>
      </c>
      <c r="CU37" s="27">
        <v>655535.99199999985</v>
      </c>
      <c r="CV37" s="27">
        <v>45625938.251999997</v>
      </c>
      <c r="CW37" s="7">
        <f t="shared" si="35"/>
        <v>142196325.83899999</v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283</v>
      </c>
      <c r="DQ37" s="27">
        <v>150.71</v>
      </c>
      <c r="DR37" s="27">
        <v>14274.030999999999</v>
      </c>
      <c r="DS37" s="27">
        <v>6</v>
      </c>
      <c r="DT37" s="27">
        <v>565.23199999999997</v>
      </c>
      <c r="DU37" s="7">
        <f t="shared" si="21"/>
        <v>14274.030999999999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188</v>
      </c>
      <c r="EG37" s="27">
        <v>2207381.0379999997</v>
      </c>
      <c r="EH37" s="27">
        <v>82432100.680000007</v>
      </c>
      <c r="EI37" s="27">
        <v>2072309.2</v>
      </c>
      <c r="EJ37" s="27">
        <v>75834490.556999996</v>
      </c>
      <c r="EK37" s="7">
        <f t="shared" si="34"/>
        <v>82432100.680000007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179</v>
      </c>
      <c r="EW37" s="27">
        <v>3283968.3180000009</v>
      </c>
      <c r="EX37" s="27">
        <v>130373976.507</v>
      </c>
      <c r="EY37" s="27">
        <v>3136216.4840000002</v>
      </c>
      <c r="EZ37" s="27">
        <v>141705661.37200001</v>
      </c>
      <c r="FA37" s="7">
        <f t="shared" si="27"/>
        <v>130373976.507</v>
      </c>
    </row>
    <row r="38" spans="5:163" ht="15.75" x14ac:dyDescent="0.25">
      <c r="E38">
        <f t="shared" si="0"/>
        <v>29</v>
      </c>
      <c r="F38" s="33" t="s">
        <v>148</v>
      </c>
      <c r="G38" s="27">
        <v>1391260</v>
      </c>
      <c r="H38" s="27">
        <v>7706218.96</v>
      </c>
      <c r="I38" s="27">
        <v>1136003</v>
      </c>
      <c r="J38" s="27">
        <v>9166135</v>
      </c>
      <c r="K38" s="7">
        <f t="shared" si="28"/>
        <v>7706218.96</v>
      </c>
      <c r="M38">
        <f t="shared" si="29"/>
        <v>28</v>
      </c>
      <c r="N38" s="33" t="s">
        <v>171</v>
      </c>
      <c r="O38" s="27">
        <v>161777.04</v>
      </c>
      <c r="P38" s="27">
        <v>13641229.186999999</v>
      </c>
      <c r="Q38" s="27">
        <v>127945.14000000001</v>
      </c>
      <c r="R38" s="27">
        <v>9316355.8559999987</v>
      </c>
      <c r="S38" s="7">
        <f t="shared" si="1"/>
        <v>13641229.186999999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 t="str">
        <f t="shared" si="5"/>
        <v/>
      </c>
      <c r="AQ38" s="7" t="str">
        <f t="shared" si="6"/>
        <v/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134</v>
      </c>
      <c r="BC38" s="27">
        <v>88906.977000000014</v>
      </c>
      <c r="BD38" s="27">
        <v>9609234.4910000004</v>
      </c>
      <c r="BE38" s="27">
        <v>94418.84199999999</v>
      </c>
      <c r="BF38" s="27">
        <v>9031340.5359999985</v>
      </c>
      <c r="BG38" s="7">
        <f t="shared" si="10"/>
        <v>9609234.4910000004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355</v>
      </c>
      <c r="BS38" s="27">
        <v>12643.8</v>
      </c>
      <c r="BT38" s="27">
        <v>6172180</v>
      </c>
      <c r="BU38" s="27">
        <v>9824.9</v>
      </c>
      <c r="BV38" s="27">
        <v>4588128</v>
      </c>
      <c r="BW38" s="27">
        <f t="shared" si="14"/>
        <v>6172180</v>
      </c>
      <c r="CH38" s="27">
        <f t="shared" si="15"/>
        <v>29</v>
      </c>
      <c r="CI38" s="33" t="s">
        <v>235</v>
      </c>
      <c r="CJ38" s="27">
        <v>8238245.5179999992</v>
      </c>
      <c r="CK38" s="27">
        <v>50478182.975999996</v>
      </c>
      <c r="CL38" s="27">
        <v>2139168.11</v>
      </c>
      <c r="CM38" s="27">
        <v>37830983.605000004</v>
      </c>
      <c r="CN38" s="7">
        <f t="shared" si="16"/>
        <v>50478182.975999996</v>
      </c>
      <c r="CQ38">
        <f t="shared" si="31"/>
        <v>28</v>
      </c>
      <c r="CR38" s="33" t="s">
        <v>251</v>
      </c>
      <c r="CS38" s="27">
        <v>398727.89600000012</v>
      </c>
      <c r="CT38" s="27">
        <v>123709863.23400001</v>
      </c>
      <c r="CU38" s="27">
        <v>423181.56900000002</v>
      </c>
      <c r="CV38" s="27">
        <v>101134357.042</v>
      </c>
      <c r="CW38" s="7">
        <f t="shared" si="35"/>
        <v>123709863.23400001</v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28</v>
      </c>
      <c r="DP38" s="33" t="s">
        <v>36</v>
      </c>
      <c r="DQ38" s="27"/>
      <c r="DR38" s="27"/>
      <c r="DS38" s="27">
        <v>225960</v>
      </c>
      <c r="DT38" s="27">
        <v>14802216</v>
      </c>
      <c r="DU38" s="7">
        <f t="shared" si="21"/>
        <v>0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124</v>
      </c>
      <c r="EG38" s="27">
        <v>6123627.549999998</v>
      </c>
      <c r="EH38" s="27">
        <v>80413202.743999988</v>
      </c>
      <c r="EI38" s="27">
        <v>3723670.3220000006</v>
      </c>
      <c r="EJ38" s="27">
        <v>53261593.864</v>
      </c>
      <c r="EK38" s="7">
        <f t="shared" si="34"/>
        <v>80413202.743999988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184</v>
      </c>
      <c r="EW38" s="27">
        <v>357845.53999999992</v>
      </c>
      <c r="EX38" s="27">
        <v>118403180.42</v>
      </c>
      <c r="EY38" s="27">
        <v>413253.63999999996</v>
      </c>
      <c r="EZ38" s="27">
        <v>64923968.770000003</v>
      </c>
      <c r="FA38" s="7">
        <f t="shared" si="27"/>
        <v>118403180.42</v>
      </c>
    </row>
    <row r="39" spans="5:163" ht="15.75" x14ac:dyDescent="0.25">
      <c r="E39">
        <f t="shared" si="0"/>
        <v>30</v>
      </c>
      <c r="F39" s="33" t="s">
        <v>26</v>
      </c>
      <c r="G39" s="27">
        <v>1957661.6</v>
      </c>
      <c r="H39" s="27">
        <v>7550708.1499999994</v>
      </c>
      <c r="I39" s="27">
        <v>11673.3</v>
      </c>
      <c r="J39" s="27">
        <v>187077</v>
      </c>
      <c r="K39" s="7">
        <f t="shared" si="28"/>
        <v>7550708.1499999994</v>
      </c>
      <c r="M39">
        <f t="shared" si="29"/>
        <v>29</v>
      </c>
      <c r="N39" s="33" t="s">
        <v>268</v>
      </c>
      <c r="O39" s="27">
        <v>48187.649999999994</v>
      </c>
      <c r="P39" s="27">
        <v>13078517.373</v>
      </c>
      <c r="Q39" s="27">
        <v>63673.29</v>
      </c>
      <c r="R39" s="27">
        <v>15359520</v>
      </c>
      <c r="S39" s="7">
        <f t="shared" si="1"/>
        <v>13078517.373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132</v>
      </c>
      <c r="BC39" s="27">
        <v>329017.55100000004</v>
      </c>
      <c r="BD39" s="27">
        <v>8794300.7949999999</v>
      </c>
      <c r="BE39" s="27">
        <v>984980.8119999998</v>
      </c>
      <c r="BF39" s="27">
        <v>13917980.993000001</v>
      </c>
      <c r="BG39" s="7">
        <f t="shared" si="10"/>
        <v>8794300.7949999999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203</v>
      </c>
      <c r="BS39" s="27">
        <v>41827.495999999999</v>
      </c>
      <c r="BT39" s="27">
        <v>5715488.6119999997</v>
      </c>
      <c r="BU39" s="27">
        <v>13839.619999999999</v>
      </c>
      <c r="BV39" s="27">
        <v>1716409</v>
      </c>
      <c r="BW39" s="27">
        <f t="shared" si="14"/>
        <v>5715488.6119999997</v>
      </c>
      <c r="CH39" s="27">
        <f t="shared" si="15"/>
        <v>30</v>
      </c>
      <c r="CI39" s="33" t="s">
        <v>147</v>
      </c>
      <c r="CJ39" s="27">
        <v>547468.1399999999</v>
      </c>
      <c r="CK39" s="27">
        <v>46154187.710999995</v>
      </c>
      <c r="CL39" s="27">
        <v>534692.36</v>
      </c>
      <c r="CM39" s="27">
        <v>48861995.259999998</v>
      </c>
      <c r="CN39" s="7">
        <f t="shared" si="16"/>
        <v>46154187.710999995</v>
      </c>
      <c r="CQ39">
        <f t="shared" si="31"/>
        <v>29</v>
      </c>
      <c r="CR39" s="33" t="s">
        <v>240</v>
      </c>
      <c r="CS39" s="27">
        <v>878442.49699999974</v>
      </c>
      <c r="CT39" s="27">
        <v>122181141.25899997</v>
      </c>
      <c r="CU39" s="27">
        <v>867139.103</v>
      </c>
      <c r="CV39" s="27">
        <v>103987162.19000001</v>
      </c>
      <c r="CW39" s="7">
        <f t="shared" si="35"/>
        <v>122181141.25899997</v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 t="str">
        <f t="shared" si="20"/>
        <v/>
      </c>
      <c r="DP39" s="26" t="s">
        <v>138</v>
      </c>
      <c r="DQ39" s="27">
        <v>184061571.537</v>
      </c>
      <c r="DR39" s="27">
        <v>1743878986.7499995</v>
      </c>
      <c r="DS39" s="27">
        <v>154746310.287</v>
      </c>
      <c r="DT39" s="27">
        <v>1477907817.464</v>
      </c>
      <c r="DU39" s="7" t="str">
        <f>IF(OR(DP39="Indéfini",DP39="Autres",DP39="Autre",DP39="Autres produits bruts d'origine animale et végétale",DP39="Total général"),"",IF(DP39&lt;&gt;"",DR39,""))</f>
        <v/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326</v>
      </c>
      <c r="EG39" s="27">
        <v>353622.04399999999</v>
      </c>
      <c r="EH39" s="27">
        <v>76544674.307999998</v>
      </c>
      <c r="EI39" s="27">
        <v>171393.28300000002</v>
      </c>
      <c r="EJ39" s="27">
        <v>42689418.159999996</v>
      </c>
      <c r="EK39" s="7">
        <f t="shared" si="34"/>
        <v>76544674.307999998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330</v>
      </c>
      <c r="EW39" s="27">
        <v>158687.05100000001</v>
      </c>
      <c r="EX39" s="27">
        <v>114049628.339</v>
      </c>
      <c r="EY39" s="27">
        <v>117141.29199999999</v>
      </c>
      <c r="EZ39" s="27">
        <v>52351917.984999999</v>
      </c>
      <c r="FA39" s="7">
        <f t="shared" si="27"/>
        <v>114049628.339</v>
      </c>
    </row>
    <row r="40" spans="5:163" ht="15.75" x14ac:dyDescent="0.25">
      <c r="E40">
        <f t="shared" si="0"/>
        <v>31</v>
      </c>
      <c r="F40" s="33" t="s">
        <v>29</v>
      </c>
      <c r="G40" s="27">
        <v>580653.01399999997</v>
      </c>
      <c r="H40" s="27">
        <v>6178967.5970000001</v>
      </c>
      <c r="I40" s="27">
        <v>784107.8890000002</v>
      </c>
      <c r="J40" s="27">
        <v>7961282.2009999994</v>
      </c>
      <c r="K40" s="7">
        <f t="shared" si="28"/>
        <v>6178967.5970000001</v>
      </c>
      <c r="M40">
        <f t="shared" si="29"/>
        <v>30</v>
      </c>
      <c r="N40" s="33" t="s">
        <v>265</v>
      </c>
      <c r="O40" s="27">
        <v>381287.60000000003</v>
      </c>
      <c r="P40" s="27">
        <v>12538543.16</v>
      </c>
      <c r="Q40" s="27">
        <v>36006.756000000001</v>
      </c>
      <c r="R40" s="27">
        <v>2388977</v>
      </c>
      <c r="S40" s="7">
        <f t="shared" si="1"/>
        <v>12538543.16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135</v>
      </c>
      <c r="BC40" s="27">
        <v>67663.143999999986</v>
      </c>
      <c r="BD40" s="27">
        <v>7984128.5219999999</v>
      </c>
      <c r="BE40" s="27">
        <v>63002.73000000001</v>
      </c>
      <c r="BF40" s="27">
        <v>9327582.1319999993</v>
      </c>
      <c r="BG40" s="7">
        <f t="shared" si="10"/>
        <v>7984128.5219999999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175</v>
      </c>
      <c r="BS40" s="27">
        <v>1543.317</v>
      </c>
      <c r="BT40" s="27">
        <v>4486383.8719999995</v>
      </c>
      <c r="BU40" s="27">
        <v>1502.5499999999997</v>
      </c>
      <c r="BV40" s="27">
        <v>4758869.58</v>
      </c>
      <c r="BW40" s="27">
        <f t="shared" si="14"/>
        <v>4486383.8719999995</v>
      </c>
      <c r="CH40" s="27">
        <f t="shared" si="15"/>
        <v>31</v>
      </c>
      <c r="CI40" s="33" t="s">
        <v>195</v>
      </c>
      <c r="CJ40" s="27">
        <v>5625909.46</v>
      </c>
      <c r="CK40" s="27">
        <v>42916502.170000002</v>
      </c>
      <c r="CL40" s="27">
        <v>3164703</v>
      </c>
      <c r="CM40" s="27">
        <v>24273410.52</v>
      </c>
      <c r="CN40" s="7">
        <f t="shared" si="16"/>
        <v>42916502.170000002</v>
      </c>
      <c r="CQ40">
        <f t="shared" si="31"/>
        <v>30</v>
      </c>
      <c r="CR40" s="33" t="s">
        <v>258</v>
      </c>
      <c r="CS40" s="27">
        <v>2971760.091</v>
      </c>
      <c r="CT40" s="27">
        <v>117554294.336</v>
      </c>
      <c r="CU40" s="27">
        <v>3415554.4630000005</v>
      </c>
      <c r="CV40" s="27">
        <v>102076005.06</v>
      </c>
      <c r="CW40" s="7">
        <f t="shared" si="35"/>
        <v>117554294.336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133</v>
      </c>
      <c r="EG40" s="27">
        <v>709199.82200000028</v>
      </c>
      <c r="EH40" s="27">
        <v>69222250.702000007</v>
      </c>
      <c r="EI40" s="27">
        <v>758312.51800000016</v>
      </c>
      <c r="EJ40" s="27">
        <v>73918088.013000011</v>
      </c>
      <c r="EK40" s="7">
        <f t="shared" si="34"/>
        <v>69222250.702000007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109</v>
      </c>
      <c r="EW40" s="27">
        <v>1067647.2900000003</v>
      </c>
      <c r="EX40" s="27">
        <v>112002840.375</v>
      </c>
      <c r="EY40" s="27">
        <v>893090.29800000018</v>
      </c>
      <c r="EZ40" s="27">
        <v>90269592.814999998</v>
      </c>
      <c r="FA40" s="7">
        <f t="shared" si="27"/>
        <v>112002840.375</v>
      </c>
    </row>
    <row r="41" spans="5:163" ht="15.75" x14ac:dyDescent="0.25">
      <c r="E41">
        <f t="shared" si="0"/>
        <v>32</v>
      </c>
      <c r="F41" s="33" t="s">
        <v>231</v>
      </c>
      <c r="G41" s="27">
        <v>274461.40000000002</v>
      </c>
      <c r="H41" s="27">
        <v>5375656</v>
      </c>
      <c r="I41" s="27">
        <v>231385</v>
      </c>
      <c r="J41" s="27">
        <v>4573288</v>
      </c>
      <c r="K41" s="7">
        <f t="shared" si="28"/>
        <v>5375656</v>
      </c>
      <c r="M41">
        <f t="shared" si="29"/>
        <v>31</v>
      </c>
      <c r="N41" s="33" t="s">
        <v>167</v>
      </c>
      <c r="O41" s="27">
        <v>1496318.8</v>
      </c>
      <c r="P41" s="27">
        <v>10540522</v>
      </c>
      <c r="Q41" s="27">
        <v>23330.43</v>
      </c>
      <c r="R41" s="27">
        <v>349461.92099999997</v>
      </c>
      <c r="S41" s="7">
        <f t="shared" si="1"/>
        <v>10540522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131</v>
      </c>
      <c r="BC41" s="27">
        <v>59881.000000000015</v>
      </c>
      <c r="BD41" s="27">
        <v>7932759.0530000012</v>
      </c>
      <c r="BE41" s="27">
        <v>65552.93299999999</v>
      </c>
      <c r="BF41" s="27">
        <v>10859485.963000001</v>
      </c>
      <c r="BG41" s="7">
        <f t="shared" si="10"/>
        <v>7932759.0530000012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343</v>
      </c>
      <c r="BS41" s="27">
        <v>1053.8999999999999</v>
      </c>
      <c r="BT41" s="27">
        <v>3930886</v>
      </c>
      <c r="BU41" s="27">
        <v>1256.8000000000002</v>
      </c>
      <c r="BV41" s="27">
        <v>3642445.2</v>
      </c>
      <c r="BW41" s="27">
        <f t="shared" si="14"/>
        <v>3930886</v>
      </c>
      <c r="CH41" s="27">
        <f t="shared" si="15"/>
        <v>32</v>
      </c>
      <c r="CI41" s="33" t="s">
        <v>24</v>
      </c>
      <c r="CJ41" s="27">
        <v>4671127.5559999999</v>
      </c>
      <c r="CK41" s="27">
        <v>41021375.851999991</v>
      </c>
      <c r="CL41" s="27">
        <v>4654231.3100000005</v>
      </c>
      <c r="CM41" s="27">
        <v>43929987.965000011</v>
      </c>
      <c r="CN41" s="7">
        <f t="shared" si="16"/>
        <v>41021375.851999991</v>
      </c>
      <c r="CQ41">
        <f t="shared" si="31"/>
        <v>31</v>
      </c>
      <c r="CR41" s="33" t="s">
        <v>73</v>
      </c>
      <c r="CS41" s="27">
        <v>2794908.5179999997</v>
      </c>
      <c r="CT41" s="27">
        <v>115425692.20100001</v>
      </c>
      <c r="CU41" s="27">
        <v>3975577.8399999994</v>
      </c>
      <c r="CV41" s="27">
        <v>134753650.71600002</v>
      </c>
      <c r="CW41" s="7">
        <f t="shared" si="35"/>
        <v>115425692.20100001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205</v>
      </c>
      <c r="EG41" s="27">
        <v>1206254.199</v>
      </c>
      <c r="EH41" s="27">
        <v>51925903.831999995</v>
      </c>
      <c r="EI41" s="27">
        <v>1235768.3339999998</v>
      </c>
      <c r="EJ41" s="27">
        <v>53831054.537</v>
      </c>
      <c r="EK41" s="7">
        <f t="shared" si="34"/>
        <v>51925903.831999995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102</v>
      </c>
      <c r="EW41" s="27">
        <v>552204.1100000001</v>
      </c>
      <c r="EX41" s="27">
        <v>111147616.40600002</v>
      </c>
      <c r="EY41" s="27">
        <v>586819.28899999999</v>
      </c>
      <c r="EZ41" s="27">
        <v>93891329.988999978</v>
      </c>
      <c r="FA41" s="7">
        <f t="shared" si="27"/>
        <v>111147616.40600002</v>
      </c>
    </row>
    <row r="42" spans="5:163" ht="15.75" x14ac:dyDescent="0.25">
      <c r="E42">
        <f t="shared" si="0"/>
        <v>33</v>
      </c>
      <c r="F42" s="33" t="s">
        <v>141</v>
      </c>
      <c r="G42" s="27">
        <v>70935.564999999988</v>
      </c>
      <c r="H42" s="27">
        <v>3912835.49</v>
      </c>
      <c r="I42" s="27">
        <v>249.1</v>
      </c>
      <c r="J42" s="27">
        <v>22591.54</v>
      </c>
      <c r="K42" s="7">
        <f t="shared" si="28"/>
        <v>3912835.49</v>
      </c>
      <c r="M42">
        <f t="shared" si="29"/>
        <v>32</v>
      </c>
      <c r="N42" s="33" t="s">
        <v>276</v>
      </c>
      <c r="O42" s="27">
        <v>179661.29300000003</v>
      </c>
      <c r="P42" s="27">
        <v>8579244.2609999999</v>
      </c>
      <c r="Q42" s="27">
        <v>142194.82999999999</v>
      </c>
      <c r="R42" s="27">
        <v>8211089.6960000014</v>
      </c>
      <c r="S42" s="7">
        <f t="shared" si="1"/>
        <v>8579244.2609999999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292</v>
      </c>
      <c r="BC42" s="27">
        <v>2722.9179999999997</v>
      </c>
      <c r="BD42" s="27">
        <v>6935022.818</v>
      </c>
      <c r="BE42" s="27">
        <v>365.00500000000005</v>
      </c>
      <c r="BF42" s="27">
        <v>897330.06</v>
      </c>
      <c r="BG42" s="7">
        <f t="shared" si="10"/>
        <v>6935022.818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176</v>
      </c>
      <c r="BS42" s="27">
        <v>32658.469000000001</v>
      </c>
      <c r="BT42" s="27">
        <v>3820397</v>
      </c>
      <c r="BU42" s="27">
        <v>21763.289999999997</v>
      </c>
      <c r="BV42" s="27">
        <v>3276388</v>
      </c>
      <c r="BW42" s="27">
        <f t="shared" si="14"/>
        <v>3820397</v>
      </c>
      <c r="CH42" s="27">
        <f t="shared" si="15"/>
        <v>33</v>
      </c>
      <c r="CI42" s="33" t="s">
        <v>7</v>
      </c>
      <c r="CJ42" s="27">
        <v>768999.62000000011</v>
      </c>
      <c r="CK42" s="27">
        <v>37563705</v>
      </c>
      <c r="CL42" s="27">
        <v>1055437.3019999999</v>
      </c>
      <c r="CM42" s="27">
        <v>46949659.600000001</v>
      </c>
      <c r="CN42" s="7">
        <f t="shared" si="16"/>
        <v>37563705</v>
      </c>
      <c r="CQ42">
        <f t="shared" si="31"/>
        <v>32</v>
      </c>
      <c r="CR42" s="33" t="s">
        <v>79</v>
      </c>
      <c r="CS42" s="27">
        <v>2499093.1599999997</v>
      </c>
      <c r="CT42" s="27">
        <v>104984397.544</v>
      </c>
      <c r="CU42" s="27">
        <v>1583083.7580000004</v>
      </c>
      <c r="CV42" s="27">
        <v>79712231.89200002</v>
      </c>
      <c r="CW42" s="7">
        <f t="shared" si="35"/>
        <v>104984397.544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323</v>
      </c>
      <c r="EG42" s="27">
        <v>1004512.7359999999</v>
      </c>
      <c r="EH42" s="27">
        <v>48417689.806999996</v>
      </c>
      <c r="EI42" s="27">
        <v>1017489.167</v>
      </c>
      <c r="EJ42" s="27">
        <v>50074652.751000002</v>
      </c>
      <c r="EK42" s="7">
        <f t="shared" si="34"/>
        <v>48417689.806999996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108</v>
      </c>
      <c r="EW42" s="27">
        <v>948198.68499999982</v>
      </c>
      <c r="EX42" s="27">
        <v>110989992.92899999</v>
      </c>
      <c r="EY42" s="27">
        <v>670598.05099999998</v>
      </c>
      <c r="EZ42" s="27">
        <v>73919521.314999998</v>
      </c>
      <c r="FA42" s="7">
        <f t="shared" si="27"/>
        <v>110989992.92899999</v>
      </c>
    </row>
    <row r="43" spans="5:163" ht="15.75" x14ac:dyDescent="0.25">
      <c r="E43">
        <f t="shared" si="0"/>
        <v>34</v>
      </c>
      <c r="F43" s="33" t="s">
        <v>234</v>
      </c>
      <c r="G43" s="27">
        <v>12400</v>
      </c>
      <c r="H43" s="27">
        <v>1954483.5440000002</v>
      </c>
      <c r="I43" s="27">
        <v>22320</v>
      </c>
      <c r="J43" s="27">
        <v>3447813.9240000001</v>
      </c>
      <c r="K43" s="7">
        <f t="shared" si="28"/>
        <v>1954483.5440000002</v>
      </c>
      <c r="M43">
        <f t="shared" si="29"/>
        <v>33</v>
      </c>
      <c r="N43" s="33" t="s">
        <v>258</v>
      </c>
      <c r="O43" s="27">
        <v>513230.69</v>
      </c>
      <c r="P43" s="27">
        <v>6014179.5999999996</v>
      </c>
      <c r="Q43" s="27">
        <v>607824.61600000004</v>
      </c>
      <c r="R43" s="27">
        <v>6968676.7429999989</v>
      </c>
      <c r="S43" s="7">
        <f t="shared" si="1"/>
        <v>6014179.5999999996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311</v>
      </c>
      <c r="BC43" s="27">
        <v>8507.7960000000003</v>
      </c>
      <c r="BD43" s="27">
        <v>4349971.3339999998</v>
      </c>
      <c r="BE43" s="27">
        <v>31981.955999999995</v>
      </c>
      <c r="BF43" s="27">
        <v>5427592.5860000001</v>
      </c>
      <c r="BG43" s="7">
        <f t="shared" si="10"/>
        <v>4349971.3339999998</v>
      </c>
      <c r="BI43" t="str">
        <f t="shared" si="11"/>
        <v/>
      </c>
      <c r="BO43" s="27" t="str">
        <f t="shared" si="12"/>
        <v/>
      </c>
      <c r="BQ43" s="27" t="str">
        <f t="shared" si="13"/>
        <v/>
      </c>
      <c r="BR43" s="33" t="s">
        <v>113</v>
      </c>
      <c r="BS43" s="27">
        <v>14824.083999999999</v>
      </c>
      <c r="BT43" s="27">
        <v>3747482.4</v>
      </c>
      <c r="BU43" s="27">
        <v>5567.26</v>
      </c>
      <c r="BV43" s="27">
        <v>1360273.24</v>
      </c>
      <c r="BW43" s="27" t="str">
        <f t="shared" si="14"/>
        <v/>
      </c>
      <c r="CH43" s="27" t="str">
        <f t="shared" si="15"/>
        <v/>
      </c>
      <c r="CI43" s="33" t="s">
        <v>30</v>
      </c>
      <c r="CJ43" s="27">
        <v>2039518.2559999998</v>
      </c>
      <c r="CK43" s="27">
        <v>31462108.434</v>
      </c>
      <c r="CL43" s="27">
        <v>698380.31200000003</v>
      </c>
      <c r="CM43" s="27">
        <v>28138123.420000002</v>
      </c>
      <c r="CN43" s="7" t="str">
        <f t="shared" si="16"/>
        <v/>
      </c>
      <c r="CQ43">
        <f t="shared" si="31"/>
        <v>33</v>
      </c>
      <c r="CR43" s="33" t="s">
        <v>262</v>
      </c>
      <c r="CS43" s="27">
        <v>8894897.3609999996</v>
      </c>
      <c r="CT43" s="27">
        <v>99759758.316</v>
      </c>
      <c r="CU43" s="27">
        <v>1714593.43</v>
      </c>
      <c r="CV43" s="27">
        <v>23112046.539000001</v>
      </c>
      <c r="CW43" s="7">
        <f t="shared" si="35"/>
        <v>99759758.316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292</v>
      </c>
      <c r="EG43" s="27">
        <v>61405.766000000011</v>
      </c>
      <c r="EH43" s="27">
        <v>46314769.575000025</v>
      </c>
      <c r="EI43" s="27">
        <v>46819.152999999998</v>
      </c>
      <c r="EJ43" s="27">
        <v>41317478.353</v>
      </c>
      <c r="EK43" s="7">
        <f t="shared" si="34"/>
        <v>46314769.575000025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350</v>
      </c>
      <c r="EW43" s="27">
        <v>1440587.5729999999</v>
      </c>
      <c r="EX43" s="27">
        <v>108171689.31599998</v>
      </c>
      <c r="EY43" s="27">
        <v>769473.45499999996</v>
      </c>
      <c r="EZ43" s="27">
        <v>58326693.697999999</v>
      </c>
      <c r="FA43" s="7">
        <f t="shared" si="27"/>
        <v>108171689.31599998</v>
      </c>
    </row>
    <row r="44" spans="5:163" ht="15.75" x14ac:dyDescent="0.25">
      <c r="E44">
        <f t="shared" si="0"/>
        <v>35</v>
      </c>
      <c r="F44" s="33" t="s">
        <v>147</v>
      </c>
      <c r="G44" s="27">
        <v>26763.75</v>
      </c>
      <c r="H44" s="27">
        <v>1493337</v>
      </c>
      <c r="I44" s="27">
        <v>10238.4</v>
      </c>
      <c r="J44" s="27">
        <v>1884330</v>
      </c>
      <c r="K44" s="7">
        <f t="shared" si="28"/>
        <v>1493337</v>
      </c>
      <c r="M44">
        <f t="shared" si="29"/>
        <v>34</v>
      </c>
      <c r="N44" s="33" t="s">
        <v>165</v>
      </c>
      <c r="O44" s="27">
        <v>43710.729999999996</v>
      </c>
      <c r="P44" s="27">
        <v>5794162.0789999999</v>
      </c>
      <c r="Q44" s="27">
        <v>26837.264999999996</v>
      </c>
      <c r="R44" s="27">
        <v>3569151.483</v>
      </c>
      <c r="S44" s="7">
        <f t="shared" si="1"/>
        <v>5794162.0789999999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186</v>
      </c>
      <c r="BC44" s="27">
        <v>9868.65</v>
      </c>
      <c r="BD44" s="27">
        <v>4091614.05</v>
      </c>
      <c r="BE44" s="27">
        <v>7057.7309999999998</v>
      </c>
      <c r="BF44" s="27">
        <v>3205198.486</v>
      </c>
      <c r="BG44" s="7">
        <f t="shared" si="10"/>
        <v>4091614.05</v>
      </c>
      <c r="BI44" t="str">
        <f t="shared" si="11"/>
        <v/>
      </c>
      <c r="BO44" s="27" t="str">
        <f t="shared" si="12"/>
        <v/>
      </c>
      <c r="BQ44" s="27">
        <f t="shared" si="13"/>
        <v>34</v>
      </c>
      <c r="BR44" s="33" t="s">
        <v>183</v>
      </c>
      <c r="BS44" s="27">
        <v>55562.294999999998</v>
      </c>
      <c r="BT44" s="27">
        <v>3614470.102</v>
      </c>
      <c r="BU44" s="27">
        <v>10668.949999999999</v>
      </c>
      <c r="BV44" s="27">
        <v>2156077.4359999998</v>
      </c>
      <c r="BW44" s="27">
        <f t="shared" si="14"/>
        <v>3614470.102</v>
      </c>
      <c r="CH44" s="27">
        <f t="shared" si="15"/>
        <v>34</v>
      </c>
      <c r="CI44" s="33" t="s">
        <v>27</v>
      </c>
      <c r="CJ44" s="27">
        <v>836098.81500000006</v>
      </c>
      <c r="CK44" s="27">
        <v>30851842.890000001</v>
      </c>
      <c r="CL44" s="27">
        <v>799211.56599999999</v>
      </c>
      <c r="CM44" s="27">
        <v>17468979</v>
      </c>
      <c r="CN44" s="7">
        <f t="shared" si="16"/>
        <v>30851842.890000001</v>
      </c>
      <c r="CQ44">
        <f t="shared" si="31"/>
        <v>34</v>
      </c>
      <c r="CR44" s="33" t="s">
        <v>81</v>
      </c>
      <c r="CS44" s="27">
        <v>794275.59500000009</v>
      </c>
      <c r="CT44" s="27">
        <v>87618905.880999997</v>
      </c>
      <c r="CU44" s="27">
        <v>813020.85700000008</v>
      </c>
      <c r="CV44" s="27">
        <v>79164912.481000006</v>
      </c>
      <c r="CW44" s="7">
        <f t="shared" si="35"/>
        <v>87618905.880999997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299</v>
      </c>
      <c r="EG44" s="27">
        <v>1292860.5609999998</v>
      </c>
      <c r="EH44" s="27">
        <v>46293008.645000003</v>
      </c>
      <c r="EI44" s="27">
        <v>1147039.8410000002</v>
      </c>
      <c r="EJ44" s="27">
        <v>43757036.083999999</v>
      </c>
      <c r="EK44" s="7">
        <f t="shared" si="34"/>
        <v>46293008.645000003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181</v>
      </c>
      <c r="EW44" s="27">
        <v>1680928.6109999998</v>
      </c>
      <c r="EX44" s="27">
        <v>98806584.003000006</v>
      </c>
      <c r="EY44" s="27">
        <v>1063596.1469999999</v>
      </c>
      <c r="EZ44" s="27">
        <v>78945057.003000006</v>
      </c>
      <c r="FA44" s="7">
        <f t="shared" si="27"/>
        <v>98806584.003000006</v>
      </c>
    </row>
    <row r="45" spans="5:163" ht="15.75" x14ac:dyDescent="0.25">
      <c r="E45">
        <f t="shared" si="0"/>
        <v>36</v>
      </c>
      <c r="F45" s="33" t="s">
        <v>236</v>
      </c>
      <c r="G45" s="27">
        <v>81844.549999999988</v>
      </c>
      <c r="H45" s="27">
        <v>1420151.77</v>
      </c>
      <c r="I45" s="27">
        <v>172004.28</v>
      </c>
      <c r="J45" s="27">
        <v>2445765.264</v>
      </c>
      <c r="K45" s="7">
        <f t="shared" si="28"/>
        <v>1420151.77</v>
      </c>
      <c r="M45">
        <f t="shared" si="29"/>
        <v>35</v>
      </c>
      <c r="N45" s="33" t="s">
        <v>260</v>
      </c>
      <c r="O45" s="27">
        <v>73238.8</v>
      </c>
      <c r="P45" s="27">
        <v>4064605</v>
      </c>
      <c r="Q45" s="27"/>
      <c r="R45" s="27"/>
      <c r="S45" s="7">
        <f t="shared" si="1"/>
        <v>4064605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188</v>
      </c>
      <c r="BC45" s="27">
        <v>158197.38</v>
      </c>
      <c r="BD45" s="27">
        <v>3911118.4740000004</v>
      </c>
      <c r="BE45" s="27">
        <v>222795.9</v>
      </c>
      <c r="BF45" s="27">
        <v>6109354.6129999999</v>
      </c>
      <c r="BG45" s="7">
        <f t="shared" si="10"/>
        <v>3911118.4740000004</v>
      </c>
      <c r="BI45" t="str">
        <f t="shared" si="11"/>
        <v/>
      </c>
      <c r="BO45" s="27" t="str">
        <f t="shared" si="12"/>
        <v/>
      </c>
      <c r="BQ45" s="27">
        <f t="shared" si="13"/>
        <v>35</v>
      </c>
      <c r="BR45" s="33" t="s">
        <v>177</v>
      </c>
      <c r="BS45" s="27">
        <v>17845.420000000002</v>
      </c>
      <c r="BT45" s="27">
        <v>3360180.96</v>
      </c>
      <c r="BU45" s="27">
        <v>5851.9219999999996</v>
      </c>
      <c r="BV45" s="27">
        <v>3033371</v>
      </c>
      <c r="BW45" s="27">
        <f t="shared" si="14"/>
        <v>3360180.96</v>
      </c>
      <c r="CH45" s="27">
        <f t="shared" si="15"/>
        <v>35</v>
      </c>
      <c r="CI45" s="33" t="s">
        <v>23</v>
      </c>
      <c r="CJ45" s="27">
        <v>1343689.9640000004</v>
      </c>
      <c r="CK45" s="27">
        <v>30559342.006000001</v>
      </c>
      <c r="CL45" s="27">
        <v>1246297.5289999999</v>
      </c>
      <c r="CM45" s="27">
        <v>30859742.689999998</v>
      </c>
      <c r="CN45" s="7">
        <f t="shared" si="16"/>
        <v>30559342.006000001</v>
      </c>
      <c r="CQ45">
        <f t="shared" si="31"/>
        <v>35</v>
      </c>
      <c r="CR45" s="33" t="s">
        <v>168</v>
      </c>
      <c r="CS45" s="27">
        <v>2231176.2829999998</v>
      </c>
      <c r="CT45" s="27">
        <v>81551921.738000005</v>
      </c>
      <c r="CU45" s="27">
        <v>2156682.2109999997</v>
      </c>
      <c r="CV45" s="27">
        <v>93810372.609999999</v>
      </c>
      <c r="CW45" s="7">
        <f t="shared" si="35"/>
        <v>81551921.738000005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311</v>
      </c>
      <c r="EG45" s="27">
        <v>281831.54299999995</v>
      </c>
      <c r="EH45" s="27">
        <v>42412059.22299999</v>
      </c>
      <c r="EI45" s="27">
        <v>418693.09600000002</v>
      </c>
      <c r="EJ45" s="27">
        <v>44991302.383000001</v>
      </c>
      <c r="EK45" s="7">
        <f t="shared" si="34"/>
        <v>42412059.22299999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93</v>
      </c>
      <c r="EW45" s="27">
        <v>1832711.1509999998</v>
      </c>
      <c r="EX45" s="27">
        <v>93317946.17900002</v>
      </c>
      <c r="EY45" s="27">
        <v>1343068.9640000002</v>
      </c>
      <c r="EZ45" s="27">
        <v>78418106.467000023</v>
      </c>
      <c r="FA45" s="7">
        <f t="shared" si="27"/>
        <v>93317946.17900002</v>
      </c>
    </row>
    <row r="46" spans="5:163" ht="15.75" x14ac:dyDescent="0.25">
      <c r="E46">
        <f t="shared" si="0"/>
        <v>37</v>
      </c>
      <c r="F46" s="33" t="s">
        <v>238</v>
      </c>
      <c r="G46" s="27">
        <v>60025.795000000006</v>
      </c>
      <c r="H46" s="27">
        <v>1168557.2</v>
      </c>
      <c r="I46" s="27">
        <v>146189.37</v>
      </c>
      <c r="J46" s="27">
        <v>2772727.02</v>
      </c>
      <c r="K46" s="7">
        <f t="shared" si="28"/>
        <v>1168557.2</v>
      </c>
      <c r="M46">
        <f t="shared" si="29"/>
        <v>36</v>
      </c>
      <c r="N46" s="33" t="s">
        <v>164</v>
      </c>
      <c r="O46" s="27">
        <v>36198.938999999998</v>
      </c>
      <c r="P46" s="27">
        <v>3598624.8330000001</v>
      </c>
      <c r="Q46" s="27">
        <v>54965.34</v>
      </c>
      <c r="R46" s="27">
        <v>1904481.067</v>
      </c>
      <c r="S46" s="7">
        <f t="shared" si="1"/>
        <v>3598624.8330000001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302</v>
      </c>
      <c r="BC46" s="27">
        <v>22814.9</v>
      </c>
      <c r="BD46" s="27">
        <v>2968851</v>
      </c>
      <c r="BE46" s="27">
        <v>49402.312000000005</v>
      </c>
      <c r="BF46" s="27">
        <v>8101098.7459999993</v>
      </c>
      <c r="BG46" s="7">
        <f t="shared" si="10"/>
        <v>2968851</v>
      </c>
      <c r="BI46" t="str">
        <f t="shared" si="11"/>
        <v/>
      </c>
      <c r="BO46" s="27" t="str">
        <f t="shared" si="12"/>
        <v/>
      </c>
      <c r="BQ46" s="27">
        <f t="shared" si="13"/>
        <v>36</v>
      </c>
      <c r="BR46" s="33" t="s">
        <v>338</v>
      </c>
      <c r="BS46" s="27">
        <v>34155.08</v>
      </c>
      <c r="BT46" s="27">
        <v>3358490</v>
      </c>
      <c r="BU46" s="27">
        <v>14107.5</v>
      </c>
      <c r="BV46" s="27">
        <v>979000</v>
      </c>
      <c r="BW46" s="27">
        <f t="shared" si="14"/>
        <v>3358490</v>
      </c>
      <c r="CH46" s="27">
        <f t="shared" si="15"/>
        <v>36</v>
      </c>
      <c r="CI46" s="33" t="s">
        <v>237</v>
      </c>
      <c r="CJ46" s="27">
        <v>1265010.8</v>
      </c>
      <c r="CK46" s="27">
        <v>22700205</v>
      </c>
      <c r="CL46" s="27">
        <v>1374166.48</v>
      </c>
      <c r="CM46" s="27">
        <v>23049657.300000001</v>
      </c>
      <c r="CN46" s="7">
        <f t="shared" si="16"/>
        <v>22700205</v>
      </c>
      <c r="CQ46">
        <f t="shared" si="31"/>
        <v>36</v>
      </c>
      <c r="CR46" s="33" t="s">
        <v>169</v>
      </c>
      <c r="CS46" s="27">
        <v>2294286.5570000005</v>
      </c>
      <c r="CT46" s="27">
        <v>76597399.677000001</v>
      </c>
      <c r="CU46" s="27">
        <v>2638111.1340000005</v>
      </c>
      <c r="CV46" s="27">
        <v>91400748.171000004</v>
      </c>
      <c r="CW46" s="7">
        <f t="shared" si="35"/>
        <v>76597399.677000001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325</v>
      </c>
      <c r="EG46" s="27">
        <v>103460.63</v>
      </c>
      <c r="EH46" s="27">
        <v>37441834.531000003</v>
      </c>
      <c r="EI46" s="27">
        <v>118665.81000000001</v>
      </c>
      <c r="EJ46" s="27">
        <v>46290268.268000014</v>
      </c>
      <c r="EK46" s="7">
        <f t="shared" si="34"/>
        <v>37441834.531000003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332</v>
      </c>
      <c r="EW46" s="27">
        <v>565277.77500000002</v>
      </c>
      <c r="EX46" s="27">
        <v>82594903.357000008</v>
      </c>
      <c r="EY46" s="27">
        <v>501418.65499999991</v>
      </c>
      <c r="EZ46" s="27">
        <v>83928930.009000003</v>
      </c>
      <c r="FA46" s="7">
        <f t="shared" si="27"/>
        <v>82594903.357000008</v>
      </c>
    </row>
    <row r="47" spans="5:163" ht="15.75" x14ac:dyDescent="0.25">
      <c r="E47">
        <f t="shared" si="0"/>
        <v>38</v>
      </c>
      <c r="F47" s="33" t="s">
        <v>230</v>
      </c>
      <c r="G47" s="27">
        <v>20120</v>
      </c>
      <c r="H47" s="27">
        <v>1102072</v>
      </c>
      <c r="I47" s="27">
        <v>430</v>
      </c>
      <c r="J47" s="27">
        <v>13544.49</v>
      </c>
      <c r="K47" s="7">
        <f t="shared" si="28"/>
        <v>1102072</v>
      </c>
      <c r="M47">
        <f t="shared" si="29"/>
        <v>37</v>
      </c>
      <c r="N47" s="33" t="s">
        <v>262</v>
      </c>
      <c r="O47" s="27">
        <v>144123</v>
      </c>
      <c r="P47" s="27">
        <v>3153150.105</v>
      </c>
      <c r="Q47" s="27">
        <v>72471</v>
      </c>
      <c r="R47" s="27">
        <v>2084567</v>
      </c>
      <c r="S47" s="7">
        <f t="shared" si="1"/>
        <v>3153150.105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298</v>
      </c>
      <c r="BC47" s="27">
        <v>16527.762000000002</v>
      </c>
      <c r="BD47" s="27">
        <v>1997888.04</v>
      </c>
      <c r="BE47" s="27">
        <v>16487.88</v>
      </c>
      <c r="BF47" s="27">
        <v>2306902.5279999999</v>
      </c>
      <c r="BG47" s="7">
        <f t="shared" si="10"/>
        <v>1997888.04</v>
      </c>
      <c r="BI47" t="str">
        <f t="shared" si="11"/>
        <v/>
      </c>
      <c r="BO47" s="27" t="str">
        <f t="shared" si="12"/>
        <v/>
      </c>
      <c r="BQ47" s="27">
        <f t="shared" si="13"/>
        <v>37</v>
      </c>
      <c r="BR47" s="33" t="s">
        <v>108</v>
      </c>
      <c r="BS47" s="27">
        <v>58034.5</v>
      </c>
      <c r="BT47" s="27">
        <v>3250198.7740000002</v>
      </c>
      <c r="BU47" s="27">
        <v>135383.43900000001</v>
      </c>
      <c r="BV47" s="27">
        <v>4727346</v>
      </c>
      <c r="BW47" s="27">
        <f t="shared" si="14"/>
        <v>3250198.7740000002</v>
      </c>
      <c r="CH47" s="27">
        <f t="shared" si="15"/>
        <v>37</v>
      </c>
      <c r="CI47" s="33" t="s">
        <v>236</v>
      </c>
      <c r="CJ47" s="27">
        <v>440817.18299999996</v>
      </c>
      <c r="CK47" s="27">
        <v>20034372.27</v>
      </c>
      <c r="CL47" s="27">
        <v>207720.19199999998</v>
      </c>
      <c r="CM47" s="27">
        <v>10589031.846000001</v>
      </c>
      <c r="CN47" s="7">
        <f t="shared" si="16"/>
        <v>20034372.27</v>
      </c>
      <c r="CQ47">
        <f t="shared" si="31"/>
        <v>37</v>
      </c>
      <c r="CR47" s="33" t="s">
        <v>165</v>
      </c>
      <c r="CS47" s="27">
        <v>1899900.6289999995</v>
      </c>
      <c r="CT47" s="27">
        <v>64272248.097000003</v>
      </c>
      <c r="CU47" s="27">
        <v>1322629.223</v>
      </c>
      <c r="CV47" s="27">
        <v>50154999.959000006</v>
      </c>
      <c r="CW47" s="7">
        <f t="shared" si="35"/>
        <v>64272248.097000003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136</v>
      </c>
      <c r="EG47" s="27">
        <v>74151.265999999989</v>
      </c>
      <c r="EH47" s="27">
        <v>36558949.590000004</v>
      </c>
      <c r="EI47" s="27">
        <v>48254.146999999997</v>
      </c>
      <c r="EJ47" s="27">
        <v>53069664.797999993</v>
      </c>
      <c r="EK47" s="7">
        <f t="shared" si="34"/>
        <v>36558949.590000004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201</v>
      </c>
      <c r="EW47" s="27">
        <v>965419.00100000005</v>
      </c>
      <c r="EX47" s="27">
        <v>81918721.988000005</v>
      </c>
      <c r="EY47" s="27">
        <v>1968840.4750000001</v>
      </c>
      <c r="EZ47" s="27">
        <v>124794737.243</v>
      </c>
      <c r="FA47" s="7">
        <f t="shared" si="27"/>
        <v>81918721.988000005</v>
      </c>
    </row>
    <row r="48" spans="5:163" ht="15.75" x14ac:dyDescent="0.25">
      <c r="E48">
        <f t="shared" si="0"/>
        <v>39</v>
      </c>
      <c r="F48" s="33" t="s">
        <v>225</v>
      </c>
      <c r="G48" s="27">
        <v>123825</v>
      </c>
      <c r="H48" s="27">
        <v>740106</v>
      </c>
      <c r="I48" s="27">
        <v>133204.29999999999</v>
      </c>
      <c r="J48" s="27">
        <v>1042392</v>
      </c>
      <c r="K48" s="7">
        <f t="shared" si="28"/>
        <v>740106</v>
      </c>
      <c r="M48">
        <f t="shared" si="29"/>
        <v>38</v>
      </c>
      <c r="N48" s="33" t="s">
        <v>239</v>
      </c>
      <c r="O48" s="27">
        <v>3879.7620000000006</v>
      </c>
      <c r="P48" s="27">
        <v>3098682.1409999998</v>
      </c>
      <c r="Q48" s="27">
        <v>3130.2970000000005</v>
      </c>
      <c r="R48" s="27">
        <v>6103078.1510000005</v>
      </c>
      <c r="S48" s="7">
        <f t="shared" si="1"/>
        <v>3098682.1409999998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306</v>
      </c>
      <c r="BC48" s="27">
        <v>16332.79</v>
      </c>
      <c r="BD48" s="27">
        <v>1575087.5379999999</v>
      </c>
      <c r="BE48" s="27">
        <v>11161.128000000001</v>
      </c>
      <c r="BF48" s="27">
        <v>1093888.2409999999</v>
      </c>
      <c r="BG48" s="7">
        <f t="shared" si="10"/>
        <v>1575087.5379999999</v>
      </c>
      <c r="BI48" t="str">
        <f t="shared" si="11"/>
        <v/>
      </c>
      <c r="BO48" s="27" t="str">
        <f t="shared" si="12"/>
        <v/>
      </c>
      <c r="BQ48" s="27">
        <f t="shared" si="13"/>
        <v>38</v>
      </c>
      <c r="BR48" s="33" t="s">
        <v>179</v>
      </c>
      <c r="BS48" s="27">
        <v>20429</v>
      </c>
      <c r="BT48" s="27">
        <v>3238151.0780000007</v>
      </c>
      <c r="BU48" s="27">
        <v>1814.3710000000001</v>
      </c>
      <c r="BV48" s="27">
        <v>2904521</v>
      </c>
      <c r="BW48" s="27">
        <f t="shared" si="14"/>
        <v>3238151.0780000007</v>
      </c>
      <c r="CH48" s="27">
        <f t="shared" si="15"/>
        <v>38</v>
      </c>
      <c r="CI48" s="33" t="s">
        <v>232</v>
      </c>
      <c r="CJ48" s="27">
        <v>751201.6</v>
      </c>
      <c r="CK48" s="27">
        <v>15777952</v>
      </c>
      <c r="CL48" s="27">
        <v>501349.8</v>
      </c>
      <c r="CM48" s="27">
        <v>10220574</v>
      </c>
      <c r="CN48" s="7">
        <f t="shared" si="16"/>
        <v>15777952</v>
      </c>
      <c r="CQ48">
        <f t="shared" si="31"/>
        <v>38</v>
      </c>
      <c r="CR48" s="33" t="s">
        <v>200</v>
      </c>
      <c r="CS48" s="27">
        <v>9376013</v>
      </c>
      <c r="CT48" s="27">
        <v>52728420</v>
      </c>
      <c r="CU48" s="27">
        <v>8843516</v>
      </c>
      <c r="CV48" s="27">
        <v>59691321</v>
      </c>
      <c r="CW48" s="7">
        <f t="shared" si="35"/>
        <v>52728420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293</v>
      </c>
      <c r="EG48" s="27">
        <v>537365.64599999983</v>
      </c>
      <c r="EH48" s="27">
        <v>35364483.804999992</v>
      </c>
      <c r="EI48" s="27">
        <v>293075.68900000001</v>
      </c>
      <c r="EJ48" s="27">
        <v>21435557.891000003</v>
      </c>
      <c r="EK48" s="7">
        <f t="shared" si="34"/>
        <v>35364483.804999992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340</v>
      </c>
      <c r="EW48" s="27">
        <v>1335041.0760000001</v>
      </c>
      <c r="EX48" s="27">
        <v>74807284.85800001</v>
      </c>
      <c r="EY48" s="27">
        <v>337545.76300000004</v>
      </c>
      <c r="EZ48" s="27">
        <v>28614855.147999998</v>
      </c>
      <c r="FA48" s="7">
        <f t="shared" si="27"/>
        <v>74807284.85800001</v>
      </c>
    </row>
    <row r="49" spans="5:157" ht="15.75" x14ac:dyDescent="0.25">
      <c r="E49">
        <f t="shared" si="0"/>
        <v>40</v>
      </c>
      <c r="F49" s="33" t="s">
        <v>194</v>
      </c>
      <c r="G49" s="27">
        <v>3498</v>
      </c>
      <c r="H49" s="27">
        <v>714151</v>
      </c>
      <c r="I49" s="27">
        <v>9519</v>
      </c>
      <c r="J49" s="27">
        <v>2085268</v>
      </c>
      <c r="K49" s="7">
        <f t="shared" si="28"/>
        <v>714151</v>
      </c>
      <c r="M49">
        <f t="shared" si="29"/>
        <v>39</v>
      </c>
      <c r="N49" s="33" t="s">
        <v>240</v>
      </c>
      <c r="O49" s="27">
        <v>7645.1629999999996</v>
      </c>
      <c r="P49" s="27">
        <v>3039627.0020000003</v>
      </c>
      <c r="Q49" s="27">
        <v>4021.2810000000004</v>
      </c>
      <c r="R49" s="27">
        <v>3696983.47</v>
      </c>
      <c r="S49" s="7">
        <f t="shared" si="1"/>
        <v>3039627.0020000003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205</v>
      </c>
      <c r="BC49" s="27">
        <v>16488.8</v>
      </c>
      <c r="BD49" s="27">
        <v>1494881.0079999999</v>
      </c>
      <c r="BE49" s="27">
        <v>22220.632999999994</v>
      </c>
      <c r="BF49" s="27">
        <v>1803305</v>
      </c>
      <c r="BG49" s="7">
        <f t="shared" si="10"/>
        <v>1494881.0079999999</v>
      </c>
      <c r="BI49" t="str">
        <f t="shared" si="11"/>
        <v/>
      </c>
      <c r="BO49" s="27" t="str">
        <f t="shared" si="12"/>
        <v/>
      </c>
      <c r="BQ49" s="27">
        <f t="shared" si="13"/>
        <v>39</v>
      </c>
      <c r="BR49" s="33" t="s">
        <v>112</v>
      </c>
      <c r="BS49" s="27">
        <v>2018.1780000000001</v>
      </c>
      <c r="BT49" s="27">
        <v>2889791.764</v>
      </c>
      <c r="BU49" s="27">
        <v>2144.7300000000005</v>
      </c>
      <c r="BV49" s="27">
        <v>6512356.7299999995</v>
      </c>
      <c r="BW49" s="27">
        <f t="shared" si="14"/>
        <v>2889791.764</v>
      </c>
      <c r="CH49" s="27">
        <f t="shared" si="15"/>
        <v>39</v>
      </c>
      <c r="CI49" s="33" t="s">
        <v>21</v>
      </c>
      <c r="CJ49" s="27">
        <v>64831.469999999994</v>
      </c>
      <c r="CK49" s="27">
        <v>12179729</v>
      </c>
      <c r="CL49" s="27">
        <v>148644.87</v>
      </c>
      <c r="CM49" s="27">
        <v>23663497</v>
      </c>
      <c r="CN49" s="7">
        <f t="shared" si="16"/>
        <v>12179729</v>
      </c>
      <c r="CQ49">
        <f t="shared" si="31"/>
        <v>39</v>
      </c>
      <c r="CR49" s="33" t="s">
        <v>170</v>
      </c>
      <c r="CS49" s="27">
        <v>515967.23500000004</v>
      </c>
      <c r="CT49" s="27">
        <v>45581687.186999992</v>
      </c>
      <c r="CU49" s="27">
        <v>803829.66899999988</v>
      </c>
      <c r="CV49" s="27">
        <v>66925978.023000002</v>
      </c>
      <c r="CW49" s="7">
        <f t="shared" si="35"/>
        <v>45581687.186999992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309</v>
      </c>
      <c r="EG49" s="27">
        <v>138987.04300000001</v>
      </c>
      <c r="EH49" s="27">
        <v>32563651.892999995</v>
      </c>
      <c r="EI49" s="27">
        <v>89635.457999999999</v>
      </c>
      <c r="EJ49" s="27">
        <v>32738129.945999999</v>
      </c>
      <c r="EK49" s="7">
        <f t="shared" si="34"/>
        <v>32563651.892999995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177</v>
      </c>
      <c r="EW49" s="27">
        <v>472831.22099999979</v>
      </c>
      <c r="EX49" s="27">
        <v>73287984.575999975</v>
      </c>
      <c r="EY49" s="27">
        <v>431401.35400000005</v>
      </c>
      <c r="EZ49" s="27">
        <v>83862864.868000016</v>
      </c>
      <c r="FA49" s="7">
        <f t="shared" si="27"/>
        <v>73287984.575999975</v>
      </c>
    </row>
    <row r="50" spans="5:157" ht="15.75" x14ac:dyDescent="0.25">
      <c r="E50" t="str">
        <f t="shared" si="0"/>
        <v/>
      </c>
      <c r="F50" s="33" t="s">
        <v>30</v>
      </c>
      <c r="G50" s="27">
        <v>70564.55</v>
      </c>
      <c r="H50" s="27">
        <v>520171</v>
      </c>
      <c r="I50" s="27">
        <v>201049.891</v>
      </c>
      <c r="J50" s="27">
        <v>1439603.8199999998</v>
      </c>
      <c r="K50" s="7" t="str">
        <f t="shared" si="28"/>
        <v/>
      </c>
      <c r="M50">
        <f t="shared" si="29"/>
        <v>40</v>
      </c>
      <c r="N50" s="33" t="s">
        <v>270</v>
      </c>
      <c r="O50" s="27">
        <v>10259.44</v>
      </c>
      <c r="P50" s="27">
        <v>2990851</v>
      </c>
      <c r="Q50" s="27">
        <v>9310.92</v>
      </c>
      <c r="R50" s="27">
        <v>2587784</v>
      </c>
      <c r="S50" s="7">
        <f t="shared" si="1"/>
        <v>2990851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309</v>
      </c>
      <c r="BC50" s="27">
        <v>76.224999999999994</v>
      </c>
      <c r="BD50" s="27">
        <v>1448130.4380000001</v>
      </c>
      <c r="BE50" s="27">
        <v>132.83100000000002</v>
      </c>
      <c r="BF50" s="27">
        <v>722412.57599999988</v>
      </c>
      <c r="BG50" s="7">
        <f t="shared" si="10"/>
        <v>1448130.4380000001</v>
      </c>
      <c r="BI50" t="str">
        <f t="shared" si="11"/>
        <v/>
      </c>
      <c r="BO50" s="27" t="str">
        <f t="shared" si="12"/>
        <v/>
      </c>
      <c r="BQ50" s="27">
        <f t="shared" si="13"/>
        <v>40</v>
      </c>
      <c r="BR50" s="33" t="s">
        <v>332</v>
      </c>
      <c r="BS50" s="27">
        <v>5977.1440000000011</v>
      </c>
      <c r="BT50" s="27">
        <v>2868017.8869999996</v>
      </c>
      <c r="BU50" s="27">
        <v>4804.8789999999999</v>
      </c>
      <c r="BV50" s="27">
        <v>3001478.15</v>
      </c>
      <c r="BW50" s="27">
        <f t="shared" si="14"/>
        <v>2868017.8869999996</v>
      </c>
      <c r="CH50" s="27">
        <f t="shared" si="15"/>
        <v>40</v>
      </c>
      <c r="CI50" s="33" t="s">
        <v>225</v>
      </c>
      <c r="CJ50" s="27">
        <v>1314501.43</v>
      </c>
      <c r="CK50" s="27">
        <v>9783484</v>
      </c>
      <c r="CL50" s="27">
        <v>1773681</v>
      </c>
      <c r="CM50" s="27">
        <v>11626252</v>
      </c>
      <c r="CN50" s="7">
        <f t="shared" si="16"/>
        <v>9783484</v>
      </c>
      <c r="CQ50">
        <f t="shared" si="31"/>
        <v>40</v>
      </c>
      <c r="CR50" s="33" t="s">
        <v>239</v>
      </c>
      <c r="CS50" s="27">
        <v>195522.22199999998</v>
      </c>
      <c r="CT50" s="27">
        <v>44540556.495999992</v>
      </c>
      <c r="CU50" s="27">
        <v>128937.64100000002</v>
      </c>
      <c r="CV50" s="27">
        <v>32312757.206999999</v>
      </c>
      <c r="CW50" s="7">
        <f t="shared" si="35"/>
        <v>44540556.495999992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291</v>
      </c>
      <c r="EG50" s="27">
        <v>209892.019</v>
      </c>
      <c r="EH50" s="27">
        <v>29045399.811999995</v>
      </c>
      <c r="EI50" s="27">
        <v>149932.19</v>
      </c>
      <c r="EJ50" s="27">
        <v>27784821.885000005</v>
      </c>
      <c r="EK50" s="7">
        <f t="shared" si="34"/>
        <v>29045399.811999995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197</v>
      </c>
      <c r="EW50" s="27">
        <v>989045.49300000002</v>
      </c>
      <c r="EX50" s="27">
        <v>69096099.647</v>
      </c>
      <c r="EY50" s="27">
        <v>1589095.4400000002</v>
      </c>
      <c r="EZ50" s="27">
        <v>91990424.71100001</v>
      </c>
      <c r="FA50" s="7">
        <f t="shared" si="27"/>
        <v>69096099.647</v>
      </c>
    </row>
    <row r="51" spans="5:157" ht="15.75" x14ac:dyDescent="0.25">
      <c r="E51">
        <f t="shared" si="0"/>
        <v>41</v>
      </c>
      <c r="F51" s="33" t="s">
        <v>228</v>
      </c>
      <c r="G51" s="27">
        <v>41680</v>
      </c>
      <c r="H51" s="27">
        <v>299843.46999999997</v>
      </c>
      <c r="I51" s="27">
        <v>39802</v>
      </c>
      <c r="J51" s="27">
        <v>323149.02</v>
      </c>
      <c r="K51" s="7">
        <f t="shared" si="28"/>
        <v>299843.46999999997</v>
      </c>
      <c r="M51">
        <f t="shared" si="29"/>
        <v>41</v>
      </c>
      <c r="N51" s="33" t="s">
        <v>267</v>
      </c>
      <c r="O51" s="27">
        <v>2795.5450000000001</v>
      </c>
      <c r="P51" s="27">
        <v>2821413</v>
      </c>
      <c r="Q51" s="27">
        <v>5102.18</v>
      </c>
      <c r="R51" s="27">
        <v>6061311</v>
      </c>
      <c r="S51" s="7">
        <f t="shared" si="1"/>
        <v>2821413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305</v>
      </c>
      <c r="BC51" s="27">
        <v>487.23</v>
      </c>
      <c r="BD51" s="27">
        <v>625373.81900000002</v>
      </c>
      <c r="BE51" s="27">
        <v>925.53</v>
      </c>
      <c r="BF51" s="27">
        <v>1921505</v>
      </c>
      <c r="BG51" s="7">
        <f t="shared" si="10"/>
        <v>625373.81900000002</v>
      </c>
      <c r="BI51" t="str">
        <f t="shared" si="11"/>
        <v/>
      </c>
      <c r="BO51" s="27" t="str">
        <f t="shared" si="12"/>
        <v/>
      </c>
      <c r="BQ51" s="27">
        <f t="shared" si="13"/>
        <v>41</v>
      </c>
      <c r="BR51" s="33" t="s">
        <v>110</v>
      </c>
      <c r="BS51" s="27">
        <v>38288.300000000003</v>
      </c>
      <c r="BT51" s="27">
        <v>2772304.36</v>
      </c>
      <c r="BU51" s="27">
        <v>125415.75</v>
      </c>
      <c r="BV51" s="27">
        <v>4080708.5</v>
      </c>
      <c r="BW51" s="27">
        <f t="shared" si="14"/>
        <v>2772304.36</v>
      </c>
      <c r="CH51" s="27">
        <f t="shared" si="15"/>
        <v>41</v>
      </c>
      <c r="CI51" s="33" t="s">
        <v>20</v>
      </c>
      <c r="CJ51" s="27">
        <v>61900</v>
      </c>
      <c r="CK51" s="27">
        <v>9111188</v>
      </c>
      <c r="CL51" s="27">
        <v>12845</v>
      </c>
      <c r="CM51" s="27">
        <v>1827489</v>
      </c>
      <c r="CN51" s="7">
        <f t="shared" si="16"/>
        <v>9111188</v>
      </c>
      <c r="CQ51">
        <f t="shared" si="31"/>
        <v>41</v>
      </c>
      <c r="CR51" s="33" t="s">
        <v>261</v>
      </c>
      <c r="CS51" s="27">
        <v>1412441.5050000001</v>
      </c>
      <c r="CT51" s="27">
        <v>42114732</v>
      </c>
      <c r="CU51" s="27">
        <v>1131711.3450000002</v>
      </c>
      <c r="CV51" s="27">
        <v>35665967.335999995</v>
      </c>
      <c r="CW51" s="7">
        <f t="shared" si="35"/>
        <v>42114732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306</v>
      </c>
      <c r="EG51" s="27">
        <v>162514.71800000002</v>
      </c>
      <c r="EH51" s="27">
        <v>26200050.431000005</v>
      </c>
      <c r="EI51" s="27">
        <v>225850.40399999995</v>
      </c>
      <c r="EJ51" s="27">
        <v>24138625.499999996</v>
      </c>
      <c r="EK51" s="7">
        <f t="shared" si="34"/>
        <v>26200050.431000005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204</v>
      </c>
      <c r="EW51" s="27">
        <v>552619.01300000004</v>
      </c>
      <c r="EX51" s="27">
        <v>65181353.019999996</v>
      </c>
      <c r="EY51" s="27">
        <v>588284.07499999984</v>
      </c>
      <c r="EZ51" s="27">
        <v>74711543.523999974</v>
      </c>
      <c r="FA51" s="7">
        <f t="shared" si="27"/>
        <v>65181353.019999996</v>
      </c>
    </row>
    <row r="52" spans="5:157" ht="15.75" x14ac:dyDescent="0.25">
      <c r="E52">
        <f t="shared" si="0"/>
        <v>42</v>
      </c>
      <c r="F52" s="33" t="s">
        <v>227</v>
      </c>
      <c r="G52" s="27">
        <v>22827.41</v>
      </c>
      <c r="H52" s="27">
        <v>227438.91</v>
      </c>
      <c r="I52" s="27">
        <v>15841.3</v>
      </c>
      <c r="J52" s="27">
        <v>227215.867</v>
      </c>
      <c r="K52" s="7">
        <f t="shared" si="28"/>
        <v>227438.91</v>
      </c>
      <c r="M52">
        <f t="shared" si="29"/>
        <v>42</v>
      </c>
      <c r="N52" s="33" t="s">
        <v>163</v>
      </c>
      <c r="O52" s="27">
        <v>10571.393999999998</v>
      </c>
      <c r="P52" s="27">
        <v>2809590.4940000004</v>
      </c>
      <c r="Q52" s="27">
        <v>5603.1939999999995</v>
      </c>
      <c r="R52" s="27">
        <v>2981275.554</v>
      </c>
      <c r="S52" s="7">
        <f t="shared" si="1"/>
        <v>2809590.4940000004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325</v>
      </c>
      <c r="BC52" s="27">
        <v>660.1</v>
      </c>
      <c r="BD52" s="27">
        <v>584405.16599999997</v>
      </c>
      <c r="BE52" s="27">
        <v>9337.41</v>
      </c>
      <c r="BF52" s="27">
        <v>4687198.0290000001</v>
      </c>
      <c r="BG52" s="7">
        <f t="shared" si="10"/>
        <v>584405.16599999997</v>
      </c>
      <c r="BI52" t="str">
        <f t="shared" si="11"/>
        <v/>
      </c>
      <c r="BO52" s="27" t="str">
        <f t="shared" si="12"/>
        <v/>
      </c>
      <c r="BQ52" s="27">
        <f t="shared" si="13"/>
        <v>42</v>
      </c>
      <c r="BR52" s="33" t="s">
        <v>350</v>
      </c>
      <c r="BS52" s="27">
        <v>19065.387999999999</v>
      </c>
      <c r="BT52" s="27">
        <v>2716168.22</v>
      </c>
      <c r="BU52" s="27">
        <v>26246.215999999997</v>
      </c>
      <c r="BV52" s="27">
        <v>2575368.1170000001</v>
      </c>
      <c r="BW52" s="27">
        <f t="shared" si="14"/>
        <v>2716168.22</v>
      </c>
      <c r="CH52" s="27">
        <f t="shared" si="15"/>
        <v>42</v>
      </c>
      <c r="CI52" s="33" t="s">
        <v>227</v>
      </c>
      <c r="CJ52" s="27">
        <v>1453665.4999999998</v>
      </c>
      <c r="CK52" s="27">
        <v>7187360</v>
      </c>
      <c r="CL52" s="27">
        <v>2608780.0409999997</v>
      </c>
      <c r="CM52" s="27">
        <v>13033116</v>
      </c>
      <c r="CN52" s="7">
        <f t="shared" si="16"/>
        <v>7187360</v>
      </c>
      <c r="CQ52">
        <f t="shared" si="31"/>
        <v>42</v>
      </c>
      <c r="CR52" s="33" t="s">
        <v>278</v>
      </c>
      <c r="CS52" s="27">
        <v>1135360.4369999997</v>
      </c>
      <c r="CT52" s="27">
        <v>40161161.651000001</v>
      </c>
      <c r="CU52" s="27">
        <v>775225.77100000018</v>
      </c>
      <c r="CV52" s="27">
        <v>23524101.121999998</v>
      </c>
      <c r="CW52" s="7">
        <f t="shared" si="35"/>
        <v>40161161.651000001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301</v>
      </c>
      <c r="EG52" s="27">
        <v>245706.42299999998</v>
      </c>
      <c r="EH52" s="27">
        <v>24183615.504999999</v>
      </c>
      <c r="EI52" s="27">
        <v>349443.5</v>
      </c>
      <c r="EJ52" s="27">
        <v>24203801.627999999</v>
      </c>
      <c r="EK52" s="7">
        <f t="shared" si="34"/>
        <v>24183615.504999999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140</v>
      </c>
      <c r="EW52" s="27">
        <v>1252564.2419999999</v>
      </c>
      <c r="EX52" s="27">
        <v>63313048.476999998</v>
      </c>
      <c r="EY52" s="27">
        <v>46508.618000000002</v>
      </c>
      <c r="EZ52" s="27">
        <v>4096719.58</v>
      </c>
      <c r="FA52" s="7">
        <f t="shared" si="27"/>
        <v>63313048.476999998</v>
      </c>
    </row>
    <row r="53" spans="5:157" ht="15.75" x14ac:dyDescent="0.25">
      <c r="E53">
        <f t="shared" si="0"/>
        <v>43</v>
      </c>
      <c r="F53" s="33" t="s">
        <v>232</v>
      </c>
      <c r="G53" s="27">
        <v>273.45</v>
      </c>
      <c r="H53" s="27">
        <v>88490.31</v>
      </c>
      <c r="I53" s="27">
        <v>146.286</v>
      </c>
      <c r="J53" s="27">
        <v>98591.2</v>
      </c>
      <c r="K53" s="7">
        <f t="shared" si="28"/>
        <v>88490.31</v>
      </c>
      <c r="M53">
        <f t="shared" si="29"/>
        <v>43</v>
      </c>
      <c r="N53" s="33" t="s">
        <v>173</v>
      </c>
      <c r="O53" s="27">
        <v>61752.705999999998</v>
      </c>
      <c r="P53" s="27">
        <v>2641287</v>
      </c>
      <c r="Q53" s="27">
        <v>37584.017</v>
      </c>
      <c r="R53" s="27">
        <v>2311412.7259999998</v>
      </c>
      <c r="S53" s="7">
        <f t="shared" si="1"/>
        <v>2641287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294</v>
      </c>
      <c r="BC53" s="27">
        <v>790.3180000000001</v>
      </c>
      <c r="BD53" s="27">
        <v>564649.20899999992</v>
      </c>
      <c r="BE53" s="27">
        <v>1241.5900000000001</v>
      </c>
      <c r="BF53" s="27">
        <v>393793.66</v>
      </c>
      <c r="BG53" s="7">
        <f t="shared" si="10"/>
        <v>564649.20899999992</v>
      </c>
      <c r="BI53" t="str">
        <f t="shared" si="11"/>
        <v/>
      </c>
      <c r="BO53" s="27" t="str">
        <f t="shared" si="12"/>
        <v/>
      </c>
      <c r="BQ53" s="27">
        <f t="shared" si="13"/>
        <v>43</v>
      </c>
      <c r="BR53" s="33" t="s">
        <v>197</v>
      </c>
      <c r="BS53" s="27">
        <v>44747.14</v>
      </c>
      <c r="BT53" s="27">
        <v>2412789</v>
      </c>
      <c r="BU53" s="27">
        <v>89182.33</v>
      </c>
      <c r="BV53" s="27">
        <v>6954039</v>
      </c>
      <c r="BW53" s="27">
        <f t="shared" si="14"/>
        <v>2412789</v>
      </c>
      <c r="CH53" s="27">
        <f t="shared" si="15"/>
        <v>43</v>
      </c>
      <c r="CI53" s="33" t="s">
        <v>229</v>
      </c>
      <c r="CJ53" s="27">
        <v>839995.51</v>
      </c>
      <c r="CK53" s="27">
        <v>6158815</v>
      </c>
      <c r="CL53" s="27">
        <v>626326.4</v>
      </c>
      <c r="CM53" s="27">
        <v>4834744</v>
      </c>
      <c r="CN53" s="7">
        <f t="shared" si="16"/>
        <v>6158815</v>
      </c>
      <c r="CQ53">
        <f t="shared" si="31"/>
        <v>43</v>
      </c>
      <c r="CR53" s="33" t="s">
        <v>76</v>
      </c>
      <c r="CS53" s="27">
        <v>187377.302</v>
      </c>
      <c r="CT53" s="27">
        <v>38460381.752999991</v>
      </c>
      <c r="CU53" s="27">
        <v>286687.73100000003</v>
      </c>
      <c r="CV53" s="27">
        <v>46665877.137999997</v>
      </c>
      <c r="CW53" s="7">
        <f t="shared" si="35"/>
        <v>38460381.752999991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318</v>
      </c>
      <c r="EG53" s="27">
        <v>362728.39499999996</v>
      </c>
      <c r="EH53" s="27">
        <v>19605080.905999999</v>
      </c>
      <c r="EI53" s="27">
        <v>407813.14500000002</v>
      </c>
      <c r="EJ53" s="27">
        <v>23794849.219999999</v>
      </c>
      <c r="EK53" s="7">
        <f t="shared" si="34"/>
        <v>19605080.905999999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92</v>
      </c>
      <c r="EW53" s="27">
        <v>65746.203000000009</v>
      </c>
      <c r="EX53" s="27">
        <v>63193181.980999999</v>
      </c>
      <c r="EY53" s="27">
        <v>123630.68400000002</v>
      </c>
      <c r="EZ53" s="27">
        <v>86217956.855999991</v>
      </c>
      <c r="FA53" s="7">
        <f t="shared" si="27"/>
        <v>63193181.980999999</v>
      </c>
    </row>
    <row r="54" spans="5:157" ht="15.75" x14ac:dyDescent="0.25">
      <c r="E54">
        <f t="shared" si="0"/>
        <v>44</v>
      </c>
      <c r="F54" s="33" t="s">
        <v>237</v>
      </c>
      <c r="G54" s="27">
        <v>12009</v>
      </c>
      <c r="H54" s="27">
        <v>76288</v>
      </c>
      <c r="I54" s="27">
        <v>2317.73</v>
      </c>
      <c r="J54" s="27">
        <v>29523</v>
      </c>
      <c r="K54" s="7">
        <f t="shared" si="28"/>
        <v>76288</v>
      </c>
      <c r="M54">
        <f t="shared" si="29"/>
        <v>44</v>
      </c>
      <c r="N54" s="33" t="s">
        <v>169</v>
      </c>
      <c r="O54" s="27">
        <v>57923.729999999996</v>
      </c>
      <c r="P54" s="27">
        <v>2509214</v>
      </c>
      <c r="Q54" s="27">
        <v>103635.553</v>
      </c>
      <c r="R54" s="27">
        <v>3626543.8829999999</v>
      </c>
      <c r="S54" s="7">
        <f t="shared" si="1"/>
        <v>2509214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299</v>
      </c>
      <c r="BC54" s="27">
        <v>11897.04</v>
      </c>
      <c r="BD54" s="27">
        <v>425618.98</v>
      </c>
      <c r="BE54" s="27">
        <v>197320.49299999999</v>
      </c>
      <c r="BF54" s="27">
        <v>2210417.071</v>
      </c>
      <c r="BG54" s="7">
        <f t="shared" si="10"/>
        <v>425618.98</v>
      </c>
      <c r="BI54" t="str">
        <f t="shared" si="11"/>
        <v/>
      </c>
      <c r="BO54" s="27" t="str">
        <f t="shared" si="12"/>
        <v/>
      </c>
      <c r="BQ54" s="27">
        <f t="shared" si="13"/>
        <v>44</v>
      </c>
      <c r="BR54" s="33" t="s">
        <v>336</v>
      </c>
      <c r="BS54" s="27">
        <v>22654.17</v>
      </c>
      <c r="BT54" s="27">
        <v>1832779.27</v>
      </c>
      <c r="BU54" s="27">
        <v>5660.3</v>
      </c>
      <c r="BV54" s="27">
        <v>1138514</v>
      </c>
      <c r="BW54" s="27">
        <f t="shared" si="14"/>
        <v>1832779.27</v>
      </c>
      <c r="CH54" s="27">
        <f t="shared" si="15"/>
        <v>44</v>
      </c>
      <c r="CI54" s="33" t="s">
        <v>226</v>
      </c>
      <c r="CJ54" s="27">
        <v>452784.60099999997</v>
      </c>
      <c r="CK54" s="27">
        <v>5027984</v>
      </c>
      <c r="CL54" s="27">
        <v>1134030.5349999999</v>
      </c>
      <c r="CM54" s="27">
        <v>7929137.8039999995</v>
      </c>
      <c r="CN54" s="7">
        <f t="shared" si="16"/>
        <v>5027984</v>
      </c>
      <c r="CQ54">
        <f t="shared" si="31"/>
        <v>44</v>
      </c>
      <c r="CR54" s="33" t="s">
        <v>265</v>
      </c>
      <c r="CS54" s="27">
        <v>358321.32099999994</v>
      </c>
      <c r="CT54" s="27">
        <v>33475871.416999999</v>
      </c>
      <c r="CU54" s="27">
        <v>499364.16899999988</v>
      </c>
      <c r="CV54" s="27">
        <v>37112964.628000006</v>
      </c>
      <c r="CW54" s="7">
        <f t="shared" si="35"/>
        <v>33475871.416999999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312</v>
      </c>
      <c r="EG54" s="27">
        <v>887141.91999999993</v>
      </c>
      <c r="EH54" s="27">
        <v>17986149.642999999</v>
      </c>
      <c r="EI54" s="27">
        <v>712403.37500000023</v>
      </c>
      <c r="EJ54" s="27">
        <v>12801384.715000002</v>
      </c>
      <c r="EK54" s="7">
        <f t="shared" si="34"/>
        <v>17986149.642999999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343</v>
      </c>
      <c r="EW54" s="27">
        <v>117073.06999999998</v>
      </c>
      <c r="EX54" s="27">
        <v>59318571.376999997</v>
      </c>
      <c r="EY54" s="27">
        <v>31267.654999999995</v>
      </c>
      <c r="EZ54" s="27">
        <v>36823556.297000006</v>
      </c>
      <c r="FA54" s="7">
        <f t="shared" si="27"/>
        <v>59318571.376999997</v>
      </c>
    </row>
    <row r="55" spans="5:157" ht="15.75" x14ac:dyDescent="0.25">
      <c r="E55">
        <f t="shared" si="0"/>
        <v>45</v>
      </c>
      <c r="F55" s="33" t="s">
        <v>149</v>
      </c>
      <c r="G55" s="27">
        <v>10000</v>
      </c>
      <c r="H55" s="27">
        <v>70226</v>
      </c>
      <c r="I55" s="27"/>
      <c r="J55" s="27"/>
      <c r="K55" s="7">
        <f t="shared" si="28"/>
        <v>70226</v>
      </c>
      <c r="M55">
        <f t="shared" si="29"/>
        <v>45</v>
      </c>
      <c r="N55" s="33" t="s">
        <v>253</v>
      </c>
      <c r="O55" s="27">
        <v>6253</v>
      </c>
      <c r="P55" s="27">
        <v>2082328</v>
      </c>
      <c r="Q55" s="27">
        <v>1887</v>
      </c>
      <c r="R55" s="27">
        <v>2160563</v>
      </c>
      <c r="S55" s="7">
        <f t="shared" si="1"/>
        <v>2082328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293</v>
      </c>
      <c r="BC55" s="27">
        <v>2652.49</v>
      </c>
      <c r="BD55" s="27">
        <v>256403</v>
      </c>
      <c r="BE55" s="27">
        <v>213.27300000000002</v>
      </c>
      <c r="BF55" s="27">
        <v>38390.730000000003</v>
      </c>
      <c r="BG55" s="7">
        <f t="shared" si="10"/>
        <v>256403</v>
      </c>
      <c r="BI55" t="str">
        <f t="shared" si="11"/>
        <v/>
      </c>
      <c r="BO55" s="27" t="str">
        <f t="shared" si="12"/>
        <v/>
      </c>
      <c r="BQ55" s="27">
        <f t="shared" si="13"/>
        <v>45</v>
      </c>
      <c r="BR55" s="33" t="s">
        <v>344</v>
      </c>
      <c r="BS55" s="27">
        <v>21791.62</v>
      </c>
      <c r="BT55" s="27">
        <v>1736913</v>
      </c>
      <c r="BU55" s="27">
        <v>14271</v>
      </c>
      <c r="BV55" s="27">
        <v>720760</v>
      </c>
      <c r="BW55" s="27">
        <f t="shared" si="14"/>
        <v>1736913</v>
      </c>
      <c r="CH55" s="27">
        <f t="shared" si="15"/>
        <v>45</v>
      </c>
      <c r="CI55" s="33" t="s">
        <v>230</v>
      </c>
      <c r="CJ55" s="27">
        <v>38766.114000000001</v>
      </c>
      <c r="CK55" s="27">
        <v>2899348</v>
      </c>
      <c r="CL55" s="27">
        <v>62224.326999999997</v>
      </c>
      <c r="CM55" s="27">
        <v>2161605</v>
      </c>
      <c r="CN55" s="7">
        <f t="shared" si="16"/>
        <v>2899348</v>
      </c>
      <c r="CQ55">
        <f t="shared" si="31"/>
        <v>45</v>
      </c>
      <c r="CR55" s="33" t="s">
        <v>275</v>
      </c>
      <c r="CS55" s="27">
        <v>251235.30199999997</v>
      </c>
      <c r="CT55" s="27">
        <v>32310290.972999997</v>
      </c>
      <c r="CU55" s="27">
        <v>258664.33899999995</v>
      </c>
      <c r="CV55" s="27">
        <v>32469359.612999998</v>
      </c>
      <c r="CW55" s="7">
        <f t="shared" si="35"/>
        <v>32310290.972999997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298</v>
      </c>
      <c r="EG55" s="27">
        <v>152897.17799999996</v>
      </c>
      <c r="EH55" s="27">
        <v>17840519.267000005</v>
      </c>
      <c r="EI55" s="27">
        <v>121253.12400000001</v>
      </c>
      <c r="EJ55" s="27">
        <v>14546839.006000001</v>
      </c>
      <c r="EK55" s="7">
        <f t="shared" si="34"/>
        <v>17840519.267000005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180</v>
      </c>
      <c r="EW55" s="27">
        <v>429766.83899999992</v>
      </c>
      <c r="EX55" s="27">
        <v>47490884</v>
      </c>
      <c r="EY55" s="27">
        <v>178880.8</v>
      </c>
      <c r="EZ55" s="27">
        <v>9081054</v>
      </c>
      <c r="FA55" s="7">
        <f t="shared" si="27"/>
        <v>47490884</v>
      </c>
    </row>
    <row r="56" spans="5:157" ht="15.75" x14ac:dyDescent="0.25">
      <c r="E56">
        <f t="shared" si="0"/>
        <v>46</v>
      </c>
      <c r="F56" s="33" t="s">
        <v>195</v>
      </c>
      <c r="G56" s="27">
        <v>1450.2</v>
      </c>
      <c r="H56" s="27">
        <v>50536.280999999995</v>
      </c>
      <c r="I56" s="27">
        <v>655128.5</v>
      </c>
      <c r="J56" s="27">
        <v>6541577.676</v>
      </c>
      <c r="K56" s="7">
        <f t="shared" si="28"/>
        <v>50536.280999999995</v>
      </c>
      <c r="M56">
        <f t="shared" si="29"/>
        <v>46</v>
      </c>
      <c r="N56" s="33" t="s">
        <v>246</v>
      </c>
      <c r="O56" s="27">
        <v>48797.94</v>
      </c>
      <c r="P56" s="27">
        <v>1520727.9210000001</v>
      </c>
      <c r="Q56" s="27">
        <v>49728.2</v>
      </c>
      <c r="R56" s="27">
        <v>1044163.406</v>
      </c>
      <c r="S56" s="7">
        <f t="shared" si="1"/>
        <v>1520727.9210000001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304</v>
      </c>
      <c r="BC56" s="27">
        <v>14.87</v>
      </c>
      <c r="BD56" s="27">
        <v>252474</v>
      </c>
      <c r="BE56" s="27">
        <v>2.2999999999999998</v>
      </c>
      <c r="BF56" s="27">
        <v>11368</v>
      </c>
      <c r="BG56" s="7">
        <f t="shared" si="10"/>
        <v>252474</v>
      </c>
      <c r="BI56" t="str">
        <f t="shared" si="11"/>
        <v/>
      </c>
      <c r="BO56" s="27" t="str">
        <f t="shared" si="12"/>
        <v/>
      </c>
      <c r="BQ56" s="27">
        <f t="shared" si="13"/>
        <v>46</v>
      </c>
      <c r="BR56" s="33" t="s">
        <v>346</v>
      </c>
      <c r="BS56" s="27">
        <v>10123.9</v>
      </c>
      <c r="BT56" s="27">
        <v>1299269.0959999999</v>
      </c>
      <c r="BU56" s="27">
        <v>3883.18</v>
      </c>
      <c r="BV56" s="27">
        <v>1145137.1099999999</v>
      </c>
      <c r="BW56" s="27">
        <f t="shared" si="14"/>
        <v>1299269.0959999999</v>
      </c>
      <c r="CH56" s="27">
        <f t="shared" si="15"/>
        <v>46</v>
      </c>
      <c r="CI56" s="33" t="s">
        <v>228</v>
      </c>
      <c r="CJ56" s="27">
        <v>44056.13</v>
      </c>
      <c r="CK56" s="27">
        <v>2468240</v>
      </c>
      <c r="CL56" s="27">
        <v>6831.85</v>
      </c>
      <c r="CM56" s="27">
        <v>318973</v>
      </c>
      <c r="CN56" s="7">
        <f t="shared" si="16"/>
        <v>2468240</v>
      </c>
      <c r="CQ56">
        <f t="shared" si="31"/>
        <v>46</v>
      </c>
      <c r="CR56" s="33" t="s">
        <v>269</v>
      </c>
      <c r="CS56" s="27">
        <v>262964.49300000002</v>
      </c>
      <c r="CT56" s="27">
        <v>31360358.129999999</v>
      </c>
      <c r="CU56" s="27">
        <v>408581.75199999998</v>
      </c>
      <c r="CV56" s="27">
        <v>40746325.074000001</v>
      </c>
      <c r="CW56" s="7">
        <f t="shared" si="35"/>
        <v>31360358.129999999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294</v>
      </c>
      <c r="EG56" s="27">
        <v>206347.27099999998</v>
      </c>
      <c r="EH56" s="27">
        <v>17684142.554000009</v>
      </c>
      <c r="EI56" s="27">
        <v>172561.14899999995</v>
      </c>
      <c r="EJ56" s="27">
        <v>13029948.807</v>
      </c>
      <c r="EK56" s="7">
        <f t="shared" si="34"/>
        <v>17684142.554000009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202</v>
      </c>
      <c r="EW56" s="27">
        <v>230990.09299999999</v>
      </c>
      <c r="EX56" s="27">
        <v>44970056.600000001</v>
      </c>
      <c r="EY56" s="27">
        <v>416625.772</v>
      </c>
      <c r="EZ56" s="27">
        <v>123355070</v>
      </c>
      <c r="FA56" s="7">
        <f t="shared" si="27"/>
        <v>44970056.600000001</v>
      </c>
    </row>
    <row r="57" spans="5:157" ht="15.75" x14ac:dyDescent="0.25">
      <c r="E57">
        <f t="shared" si="0"/>
        <v>47</v>
      </c>
      <c r="F57" s="33" t="s">
        <v>233</v>
      </c>
      <c r="G57" s="27">
        <v>7369</v>
      </c>
      <c r="H57" s="27">
        <v>43241</v>
      </c>
      <c r="I57" s="27">
        <v>4978</v>
      </c>
      <c r="J57" s="27">
        <v>47094</v>
      </c>
      <c r="K57" s="7">
        <f t="shared" si="28"/>
        <v>43241</v>
      </c>
      <c r="M57">
        <f t="shared" si="29"/>
        <v>47</v>
      </c>
      <c r="N57" s="33" t="s">
        <v>254</v>
      </c>
      <c r="O57" s="27">
        <v>630.17399999999998</v>
      </c>
      <c r="P57" s="27">
        <v>1115959.7880000002</v>
      </c>
      <c r="Q57" s="27">
        <v>1382.8050000000001</v>
      </c>
      <c r="R57" s="27">
        <v>1573495.372</v>
      </c>
      <c r="S57" s="7">
        <f t="shared" si="1"/>
        <v>1115959.7880000002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326</v>
      </c>
      <c r="BC57" s="27">
        <v>662.52</v>
      </c>
      <c r="BD57" s="27">
        <v>218608.943</v>
      </c>
      <c r="BE57" s="27">
        <v>6988</v>
      </c>
      <c r="BF57" s="27">
        <v>3738214.3110000002</v>
      </c>
      <c r="BG57" s="7">
        <f t="shared" si="10"/>
        <v>218608.943</v>
      </c>
      <c r="BI57" t="str">
        <f t="shared" si="11"/>
        <v/>
      </c>
      <c r="BO57" s="27" t="str">
        <f t="shared" si="12"/>
        <v/>
      </c>
      <c r="BQ57" s="27">
        <f t="shared" si="13"/>
        <v>47</v>
      </c>
      <c r="BR57" s="33" t="s">
        <v>202</v>
      </c>
      <c r="BS57" s="27">
        <v>172271.18</v>
      </c>
      <c r="BT57" s="27">
        <v>1199210.3119999999</v>
      </c>
      <c r="BU57" s="27">
        <v>106264.5</v>
      </c>
      <c r="BV57" s="27">
        <v>2210828.6669999999</v>
      </c>
      <c r="BW57" s="27">
        <f t="shared" si="14"/>
        <v>1199210.3119999999</v>
      </c>
      <c r="CH57" s="27">
        <f t="shared" si="15"/>
        <v>47</v>
      </c>
      <c r="CI57" s="33" t="s">
        <v>234</v>
      </c>
      <c r="CJ57" s="27">
        <v>2474.11</v>
      </c>
      <c r="CK57" s="27">
        <v>1081734</v>
      </c>
      <c r="CL57" s="27">
        <v>771</v>
      </c>
      <c r="CM57" s="27">
        <v>222124</v>
      </c>
      <c r="CN57" s="7">
        <f t="shared" si="16"/>
        <v>1081734</v>
      </c>
      <c r="CQ57">
        <f t="shared" si="31"/>
        <v>47</v>
      </c>
      <c r="CR57" s="33" t="s">
        <v>249</v>
      </c>
      <c r="CS57" s="27">
        <v>3744693.0300000003</v>
      </c>
      <c r="CT57" s="27">
        <v>31195835.787</v>
      </c>
      <c r="CU57" s="27">
        <v>6069430.4200000009</v>
      </c>
      <c r="CV57" s="27">
        <v>43977339.001000002</v>
      </c>
      <c r="CW57" s="7">
        <f t="shared" si="35"/>
        <v>31195835.787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313</v>
      </c>
      <c r="EG57" s="27">
        <v>68401.092999999993</v>
      </c>
      <c r="EH57" s="27">
        <v>13204109.668000001</v>
      </c>
      <c r="EI57" s="27">
        <v>49950.287000000004</v>
      </c>
      <c r="EJ57" s="27">
        <v>12134450.964</v>
      </c>
      <c r="EK57" s="7">
        <f t="shared" si="34"/>
        <v>13204109.668000001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346</v>
      </c>
      <c r="EW57" s="27">
        <v>200517.44400000002</v>
      </c>
      <c r="EX57" s="27">
        <v>39089032.082000002</v>
      </c>
      <c r="EY57" s="27">
        <v>210450.49299999996</v>
      </c>
      <c r="EZ57" s="27">
        <v>54537945.521000005</v>
      </c>
      <c r="FA57" s="7">
        <f t="shared" si="27"/>
        <v>39089032.082000002</v>
      </c>
    </row>
    <row r="58" spans="5:157" ht="15.75" x14ac:dyDescent="0.25">
      <c r="E58">
        <f t="shared" si="0"/>
        <v>48</v>
      </c>
      <c r="F58" s="33" t="s">
        <v>229</v>
      </c>
      <c r="G58" s="27">
        <v>1730</v>
      </c>
      <c r="H58" s="27">
        <v>25800</v>
      </c>
      <c r="I58" s="27">
        <v>8005.4</v>
      </c>
      <c r="J58" s="27">
        <v>124336.37</v>
      </c>
      <c r="K58" s="7">
        <f t="shared" si="28"/>
        <v>25800</v>
      </c>
      <c r="M58">
        <f t="shared" si="29"/>
        <v>48</v>
      </c>
      <c r="N58" s="33" t="s">
        <v>166</v>
      </c>
      <c r="O58" s="27">
        <v>9276</v>
      </c>
      <c r="P58" s="27">
        <v>999091</v>
      </c>
      <c r="Q58" s="27">
        <v>8905.6</v>
      </c>
      <c r="R58" s="27">
        <v>885243</v>
      </c>
      <c r="S58" s="7">
        <f t="shared" si="1"/>
        <v>999091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296</v>
      </c>
      <c r="BC58" s="27">
        <v>745.72</v>
      </c>
      <c r="BD58" s="27">
        <v>214345</v>
      </c>
      <c r="BE58" s="27">
        <v>799.27200000000005</v>
      </c>
      <c r="BF58" s="27">
        <v>140340.84</v>
      </c>
      <c r="BG58" s="7">
        <f t="shared" si="10"/>
        <v>214345</v>
      </c>
      <c r="BI58" t="str">
        <f t="shared" si="11"/>
        <v/>
      </c>
      <c r="BO58" s="27" t="str">
        <f t="shared" si="12"/>
        <v/>
      </c>
      <c r="BQ58" s="27">
        <f t="shared" si="13"/>
        <v>48</v>
      </c>
      <c r="BR58" s="33" t="s">
        <v>184</v>
      </c>
      <c r="BS58" s="27">
        <v>9433.6</v>
      </c>
      <c r="BT58" s="27">
        <v>1170687</v>
      </c>
      <c r="BU58" s="27">
        <v>16715.400000000001</v>
      </c>
      <c r="BV58" s="27">
        <v>1792344</v>
      </c>
      <c r="BW58" s="27">
        <f t="shared" si="14"/>
        <v>1170687</v>
      </c>
      <c r="CH58" s="27">
        <f t="shared" si="15"/>
        <v>48</v>
      </c>
      <c r="CI58" s="33" t="s">
        <v>9</v>
      </c>
      <c r="CJ58" s="27">
        <v>26646</v>
      </c>
      <c r="CK58" s="27">
        <v>596208</v>
      </c>
      <c r="CL58" s="27">
        <v>50652</v>
      </c>
      <c r="CM58" s="27">
        <v>437676</v>
      </c>
      <c r="CN58" s="7">
        <f t="shared" si="16"/>
        <v>596208</v>
      </c>
      <c r="CQ58">
        <f t="shared" si="31"/>
        <v>48</v>
      </c>
      <c r="CR58" s="33" t="s">
        <v>246</v>
      </c>
      <c r="CS58" s="27">
        <v>994721.02599999984</v>
      </c>
      <c r="CT58" s="27">
        <v>30832130.967999998</v>
      </c>
      <c r="CU58" s="27">
        <v>624118.63399999996</v>
      </c>
      <c r="CV58" s="27">
        <v>20724151.504999999</v>
      </c>
      <c r="CW58" s="7">
        <f t="shared" si="35"/>
        <v>30832130.967999998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302</v>
      </c>
      <c r="EG58" s="27">
        <v>94482.317999999999</v>
      </c>
      <c r="EH58" s="27">
        <v>8269428.0200000005</v>
      </c>
      <c r="EI58" s="27">
        <v>61466.583999999988</v>
      </c>
      <c r="EJ58" s="27">
        <v>5707990.4449999994</v>
      </c>
      <c r="EK58" s="7">
        <f t="shared" si="34"/>
        <v>8269428.0200000005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347</v>
      </c>
      <c r="EW58" s="27">
        <v>753930.19900000002</v>
      </c>
      <c r="EX58" s="27">
        <v>37497853.086999997</v>
      </c>
      <c r="EY58" s="27">
        <v>484264.2080000001</v>
      </c>
      <c r="EZ58" s="27">
        <v>35836615.784999996</v>
      </c>
      <c r="FA58" s="7">
        <f t="shared" si="27"/>
        <v>37497853.086999997</v>
      </c>
    </row>
    <row r="59" spans="5:157" ht="15.75" x14ac:dyDescent="0.25">
      <c r="E59">
        <f t="shared" si="0"/>
        <v>49</v>
      </c>
      <c r="F59" s="33" t="s">
        <v>146</v>
      </c>
      <c r="G59" s="27">
        <v>323.45</v>
      </c>
      <c r="H59" s="27">
        <v>6577</v>
      </c>
      <c r="I59" s="27">
        <v>608</v>
      </c>
      <c r="J59" s="27">
        <v>15590.52</v>
      </c>
      <c r="K59" s="7">
        <f t="shared" si="28"/>
        <v>6577</v>
      </c>
      <c r="M59">
        <f t="shared" si="29"/>
        <v>49</v>
      </c>
      <c r="N59" s="33" t="s">
        <v>272</v>
      </c>
      <c r="O59" s="27">
        <v>3702.36</v>
      </c>
      <c r="P59" s="27">
        <v>872799</v>
      </c>
      <c r="Q59" s="27">
        <v>91.300000000000011</v>
      </c>
      <c r="R59" s="27">
        <v>19671</v>
      </c>
      <c r="S59" s="7">
        <f t="shared" si="1"/>
        <v>872799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319</v>
      </c>
      <c r="BC59" s="27">
        <v>588</v>
      </c>
      <c r="BD59" s="27">
        <v>148258</v>
      </c>
      <c r="BE59" s="27">
        <v>7144</v>
      </c>
      <c r="BF59" s="27">
        <v>1301350</v>
      </c>
      <c r="BG59" s="7">
        <f t="shared" si="10"/>
        <v>148258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182</v>
      </c>
      <c r="BS59" s="27">
        <v>121088.92</v>
      </c>
      <c r="BT59" s="27">
        <v>1167790</v>
      </c>
      <c r="BU59" s="27">
        <v>167880</v>
      </c>
      <c r="BV59" s="27">
        <v>9777784.5</v>
      </c>
      <c r="BW59" s="27">
        <f t="shared" si="14"/>
        <v>1167790</v>
      </c>
      <c r="CH59" s="27">
        <f t="shared" si="15"/>
        <v>49</v>
      </c>
      <c r="CI59" s="33" t="s">
        <v>233</v>
      </c>
      <c r="CJ59" s="27">
        <v>43808.2</v>
      </c>
      <c r="CK59" s="27">
        <v>313826</v>
      </c>
      <c r="CL59" s="27">
        <v>13779.1</v>
      </c>
      <c r="CM59" s="27">
        <v>97491</v>
      </c>
      <c r="CN59" s="7">
        <f t="shared" si="16"/>
        <v>313826</v>
      </c>
      <c r="CQ59">
        <f t="shared" si="31"/>
        <v>49</v>
      </c>
      <c r="CR59" s="33" t="s">
        <v>245</v>
      </c>
      <c r="CS59" s="27">
        <v>306465.57599999994</v>
      </c>
      <c r="CT59" s="27">
        <v>28517189.717</v>
      </c>
      <c r="CU59" s="27">
        <v>175989.39800000007</v>
      </c>
      <c r="CV59" s="27">
        <v>18419741.501000002</v>
      </c>
      <c r="CW59" s="7">
        <f t="shared" si="35"/>
        <v>28517189.717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296</v>
      </c>
      <c r="EG59" s="27">
        <v>148918.40699999995</v>
      </c>
      <c r="EH59" s="27">
        <v>7519400.2469999995</v>
      </c>
      <c r="EI59" s="27">
        <v>114033.90599999997</v>
      </c>
      <c r="EJ59" s="27">
        <v>5243290.0700000012</v>
      </c>
      <c r="EK59" s="7">
        <f t="shared" si="34"/>
        <v>7519400.2469999995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354</v>
      </c>
      <c r="EW59" s="27">
        <v>279970.12</v>
      </c>
      <c r="EX59" s="27">
        <v>33353227.474000007</v>
      </c>
      <c r="EY59" s="27">
        <v>234193.51700000002</v>
      </c>
      <c r="EZ59" s="27">
        <v>40763751.080000006</v>
      </c>
      <c r="FA59" s="7">
        <f t="shared" si="27"/>
        <v>33353227.474000007</v>
      </c>
    </row>
    <row r="60" spans="5:157" ht="15.75" x14ac:dyDescent="0.25">
      <c r="E60">
        <f t="shared" si="0"/>
        <v>50</v>
      </c>
      <c r="F60" s="33" t="s">
        <v>191</v>
      </c>
      <c r="G60" s="27">
        <v>2</v>
      </c>
      <c r="H60" s="27">
        <v>74</v>
      </c>
      <c r="I60" s="27"/>
      <c r="J60" s="27"/>
      <c r="K60" s="7">
        <f t="shared" si="28"/>
        <v>74</v>
      </c>
      <c r="M60">
        <f t="shared" si="29"/>
        <v>50</v>
      </c>
      <c r="N60" s="33" t="s">
        <v>256</v>
      </c>
      <c r="O60" s="27">
        <v>32021</v>
      </c>
      <c r="P60" s="27">
        <v>563135</v>
      </c>
      <c r="Q60" s="27">
        <v>23422.400000000001</v>
      </c>
      <c r="R60" s="27">
        <v>450330</v>
      </c>
      <c r="S60" s="7">
        <f t="shared" si="1"/>
        <v>563135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316</v>
      </c>
      <c r="BC60" s="27">
        <v>1576</v>
      </c>
      <c r="BD60" s="27">
        <v>68591</v>
      </c>
      <c r="BE60" s="27">
        <v>19243</v>
      </c>
      <c r="BF60" s="27">
        <v>160033</v>
      </c>
      <c r="BG60" s="7">
        <f t="shared" si="10"/>
        <v>68591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330</v>
      </c>
      <c r="BS60" s="27">
        <v>366.30800000000005</v>
      </c>
      <c r="BT60" s="27">
        <v>909713.46600000001</v>
      </c>
      <c r="BU60" s="27">
        <v>609.3599999999999</v>
      </c>
      <c r="BV60" s="27">
        <v>1833108.19</v>
      </c>
      <c r="BW60" s="27">
        <f t="shared" si="14"/>
        <v>909713.46600000001</v>
      </c>
      <c r="CH60" s="27">
        <f t="shared" si="15"/>
        <v>50</v>
      </c>
      <c r="CI60" s="33" t="s">
        <v>145</v>
      </c>
      <c r="CJ60" s="27">
        <v>19270.8</v>
      </c>
      <c r="CK60" s="27">
        <v>236048</v>
      </c>
      <c r="CL60" s="27">
        <v>59700.4</v>
      </c>
      <c r="CM60" s="27">
        <v>474164</v>
      </c>
      <c r="CN60" s="7">
        <f t="shared" si="16"/>
        <v>236048</v>
      </c>
      <c r="CQ60">
        <f t="shared" si="31"/>
        <v>50</v>
      </c>
      <c r="CR60" s="33" t="s">
        <v>65</v>
      </c>
      <c r="CS60" s="27">
        <v>515054.3299999999</v>
      </c>
      <c r="CT60" s="27">
        <v>25394883.022</v>
      </c>
      <c r="CU60" s="27">
        <v>167614.86200000005</v>
      </c>
      <c r="CV60" s="27">
        <v>14637112.367000001</v>
      </c>
      <c r="CW60" s="7">
        <f t="shared" si="35"/>
        <v>25394883.022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303</v>
      </c>
      <c r="EG60" s="27">
        <v>8082.92</v>
      </c>
      <c r="EH60" s="27">
        <v>7005214.7980000004</v>
      </c>
      <c r="EI60" s="27">
        <v>5123.8220000000001</v>
      </c>
      <c r="EJ60" s="27">
        <v>6667024</v>
      </c>
      <c r="EK60" s="7">
        <f t="shared" si="34"/>
        <v>7005214.7980000004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344</v>
      </c>
      <c r="EW60" s="27">
        <v>238664.34399999998</v>
      </c>
      <c r="EX60" s="27">
        <v>18586419.397</v>
      </c>
      <c r="EY60" s="27">
        <v>70519.751000000004</v>
      </c>
      <c r="EZ60" s="27">
        <v>8473441.2630000003</v>
      </c>
      <c r="FA60" s="7">
        <f t="shared" si="27"/>
        <v>18586419.397</v>
      </c>
    </row>
    <row r="61" spans="5:157" ht="15.75" x14ac:dyDescent="0.25">
      <c r="E61">
        <f t="shared" si="0"/>
        <v>51</v>
      </c>
      <c r="F61" s="33" t="s">
        <v>226</v>
      </c>
      <c r="G61" s="27"/>
      <c r="H61" s="27"/>
      <c r="I61" s="27">
        <v>1</v>
      </c>
      <c r="J61" s="27">
        <v>44</v>
      </c>
      <c r="K61" s="7">
        <f t="shared" si="28"/>
        <v>0</v>
      </c>
      <c r="M61">
        <f t="shared" si="29"/>
        <v>51</v>
      </c>
      <c r="N61" s="33" t="s">
        <v>250</v>
      </c>
      <c r="O61" s="27">
        <v>32700.799999999999</v>
      </c>
      <c r="P61" s="27">
        <v>530591.82400000002</v>
      </c>
      <c r="Q61" s="27">
        <v>124382.81000000001</v>
      </c>
      <c r="R61" s="27">
        <v>2584803.7310000001</v>
      </c>
      <c r="S61" s="7">
        <f t="shared" si="1"/>
        <v>530591.82400000002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187</v>
      </c>
      <c r="BC61" s="27">
        <v>1649</v>
      </c>
      <c r="BD61" s="27">
        <v>67114</v>
      </c>
      <c r="BE61" s="27">
        <v>301.48</v>
      </c>
      <c r="BF61" s="27">
        <v>12947.490999999993</v>
      </c>
      <c r="BG61" s="7">
        <f t="shared" si="10"/>
        <v>67114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351</v>
      </c>
      <c r="BS61" s="27">
        <v>3005.27</v>
      </c>
      <c r="BT61" s="27">
        <v>676593</v>
      </c>
      <c r="BU61" s="27">
        <v>827</v>
      </c>
      <c r="BV61" s="27">
        <v>61548</v>
      </c>
      <c r="BW61" s="27">
        <f t="shared" si="14"/>
        <v>676593</v>
      </c>
      <c r="CH61" s="27">
        <f t="shared" si="15"/>
        <v>51</v>
      </c>
      <c r="CI61" s="33" t="s">
        <v>13</v>
      </c>
      <c r="CJ61" s="27">
        <v>3001</v>
      </c>
      <c r="CK61" s="27">
        <v>26709</v>
      </c>
      <c r="CL61" s="27"/>
      <c r="CM61" s="27"/>
      <c r="CN61" s="7">
        <f t="shared" si="16"/>
        <v>26709</v>
      </c>
      <c r="CQ61">
        <f t="shared" si="31"/>
        <v>51</v>
      </c>
      <c r="CR61" s="33" t="s">
        <v>267</v>
      </c>
      <c r="CS61" s="27">
        <v>20635.255000000001</v>
      </c>
      <c r="CT61" s="27">
        <v>19905867.403000001</v>
      </c>
      <c r="CU61" s="27">
        <v>20280.560999999998</v>
      </c>
      <c r="CV61" s="27">
        <v>26619545.411000002</v>
      </c>
      <c r="CW61" s="7">
        <f t="shared" si="35"/>
        <v>19905867.403000001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310</v>
      </c>
      <c r="EG61" s="27">
        <v>165650.52099999998</v>
      </c>
      <c r="EH61" s="27">
        <v>6807641.0109999999</v>
      </c>
      <c r="EI61" s="27">
        <v>80612.62</v>
      </c>
      <c r="EJ61" s="27">
        <v>3528218.98</v>
      </c>
      <c r="EK61" s="7">
        <f t="shared" si="34"/>
        <v>6807641.0109999999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353</v>
      </c>
      <c r="EW61" s="27">
        <v>409110.77999999997</v>
      </c>
      <c r="EX61" s="27">
        <v>16279800.597999999</v>
      </c>
      <c r="EY61" s="27">
        <v>70458.758000000002</v>
      </c>
      <c r="EZ61" s="27">
        <v>2590642.5329999998</v>
      </c>
      <c r="FA61" s="7">
        <f t="shared" si="27"/>
        <v>16279800.597999999</v>
      </c>
    </row>
    <row r="62" spans="5:157" ht="15.75" x14ac:dyDescent="0.25">
      <c r="E62" t="str">
        <f t="shared" si="0"/>
        <v/>
      </c>
      <c r="F62" s="26" t="s">
        <v>138</v>
      </c>
      <c r="G62" s="27">
        <v>479724409.10899997</v>
      </c>
      <c r="H62" s="27">
        <v>8532621947.8820028</v>
      </c>
      <c r="I62" s="27">
        <v>422944776.77899981</v>
      </c>
      <c r="J62" s="27">
        <v>8210530799.953002</v>
      </c>
      <c r="K62" s="7" t="str">
        <f t="shared" si="28"/>
        <v/>
      </c>
      <c r="M62">
        <f t="shared" si="29"/>
        <v>52</v>
      </c>
      <c r="N62" s="33" t="s">
        <v>248</v>
      </c>
      <c r="O62" s="27">
        <v>231.12</v>
      </c>
      <c r="P62" s="27">
        <v>469588.57200000004</v>
      </c>
      <c r="Q62" s="27">
        <v>1947</v>
      </c>
      <c r="R62" s="27">
        <v>52629.69</v>
      </c>
      <c r="S62" s="7">
        <f t="shared" si="1"/>
        <v>469588.57200000004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291</v>
      </c>
      <c r="BC62" s="27">
        <v>62.8</v>
      </c>
      <c r="BD62" s="27">
        <v>60801</v>
      </c>
      <c r="BE62" s="27">
        <v>144</v>
      </c>
      <c r="BF62" s="27">
        <v>91980</v>
      </c>
      <c r="BG62" s="7">
        <f t="shared" si="10"/>
        <v>60801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201</v>
      </c>
      <c r="BS62" s="27">
        <v>2716</v>
      </c>
      <c r="BT62" s="27">
        <v>621121.41800000006</v>
      </c>
      <c r="BU62" s="27">
        <v>5970.3</v>
      </c>
      <c r="BV62" s="27">
        <v>1641218.5240000002</v>
      </c>
      <c r="BW62" s="27">
        <f t="shared" si="14"/>
        <v>621121.41800000006</v>
      </c>
      <c r="CH62" s="27">
        <f t="shared" si="15"/>
        <v>52</v>
      </c>
      <c r="CI62" s="33" t="s">
        <v>6</v>
      </c>
      <c r="CJ62" s="27">
        <v>1869</v>
      </c>
      <c r="CK62" s="27">
        <v>11383</v>
      </c>
      <c r="CL62" s="27">
        <v>1295</v>
      </c>
      <c r="CM62" s="27">
        <v>23781.946</v>
      </c>
      <c r="CN62" s="7">
        <f t="shared" si="16"/>
        <v>11383</v>
      </c>
      <c r="CQ62">
        <f t="shared" si="31"/>
        <v>52</v>
      </c>
      <c r="CR62" s="33" t="s">
        <v>259</v>
      </c>
      <c r="CS62" s="27">
        <v>141989.079</v>
      </c>
      <c r="CT62" s="27">
        <v>19214149.703000002</v>
      </c>
      <c r="CU62" s="27">
        <v>120815.56600000001</v>
      </c>
      <c r="CV62" s="27">
        <v>14736767.009</v>
      </c>
      <c r="CW62" s="7">
        <f t="shared" si="35"/>
        <v>19214149.703000002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304</v>
      </c>
      <c r="EG62" s="27">
        <v>94752.827999999994</v>
      </c>
      <c r="EH62" s="27">
        <v>6728219.3629999999</v>
      </c>
      <c r="EI62" s="27">
        <v>61084.885999999991</v>
      </c>
      <c r="EJ62" s="27">
        <v>3515525.4490000005</v>
      </c>
      <c r="EK62" s="7">
        <f t="shared" si="34"/>
        <v>6728219.3629999999</v>
      </c>
      <c r="EM62" t="str">
        <f t="shared" si="24"/>
        <v/>
      </c>
      <c r="ES62" s="27" t="str">
        <f t="shared" si="25"/>
        <v/>
      </c>
      <c r="EU62" s="27" t="str">
        <f t="shared" si="26"/>
        <v/>
      </c>
      <c r="EV62" s="33" t="s">
        <v>113</v>
      </c>
      <c r="EW62" s="27">
        <v>251743.432</v>
      </c>
      <c r="EX62" s="27">
        <v>14822447.995000001</v>
      </c>
      <c r="EY62" s="27">
        <v>197501.49099999998</v>
      </c>
      <c r="EZ62" s="27">
        <v>12847334.873999998</v>
      </c>
      <c r="FA62" s="7" t="str">
        <f t="shared" si="27"/>
        <v/>
      </c>
    </row>
    <row r="63" spans="5:157" ht="15.75" x14ac:dyDescent="0.25">
      <c r="E63" t="str">
        <f t="shared" si="0"/>
        <v/>
      </c>
      <c r="K63" s="7" t="str">
        <f>IF(OR(F63="Indéfini",F63="Autres",F63="Autre",F63="Autres produits alimentaires",F63="Total général"),"",IF(F63&lt;&gt;"",H63,""))</f>
        <v/>
      </c>
      <c r="M63">
        <f t="shared" si="29"/>
        <v>53</v>
      </c>
      <c r="N63" s="33" t="s">
        <v>278</v>
      </c>
      <c r="O63" s="27">
        <v>3746.8799999999997</v>
      </c>
      <c r="P63" s="27">
        <v>409746</v>
      </c>
      <c r="Q63" s="27">
        <v>4732.46</v>
      </c>
      <c r="R63" s="27">
        <v>752831</v>
      </c>
      <c r="S63" s="7">
        <f t="shared" si="1"/>
        <v>409746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315</v>
      </c>
      <c r="BC63" s="27">
        <v>360</v>
      </c>
      <c r="BD63" s="27">
        <v>52006</v>
      </c>
      <c r="BE63" s="27">
        <v>4068.2000000000003</v>
      </c>
      <c r="BF63" s="27">
        <v>235947</v>
      </c>
      <c r="BG63" s="7">
        <f t="shared" si="10"/>
        <v>52006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347</v>
      </c>
      <c r="BS63" s="27">
        <v>3203</v>
      </c>
      <c r="BT63" s="27">
        <v>617400</v>
      </c>
      <c r="BU63" s="27">
        <v>13487</v>
      </c>
      <c r="BV63" s="27">
        <v>791563</v>
      </c>
      <c r="BW63" s="27">
        <f t="shared" si="14"/>
        <v>617400</v>
      </c>
      <c r="CH63" s="27" t="str">
        <f t="shared" si="15"/>
        <v/>
      </c>
      <c r="CI63" s="26" t="s">
        <v>138</v>
      </c>
      <c r="CJ63" s="27">
        <v>1371260909.4099998</v>
      </c>
      <c r="CK63" s="27">
        <v>8258699886.0939999</v>
      </c>
      <c r="CL63" s="27">
        <v>1390413223.9449999</v>
      </c>
      <c r="CM63" s="27">
        <v>7962320984.5009995</v>
      </c>
      <c r="CN63" s="7" t="str">
        <f t="shared" si="16"/>
        <v/>
      </c>
      <c r="CQ63">
        <f t="shared" si="31"/>
        <v>53</v>
      </c>
      <c r="CR63" s="33" t="s">
        <v>250</v>
      </c>
      <c r="CS63" s="27">
        <v>521009.06400000001</v>
      </c>
      <c r="CT63" s="27">
        <v>16690321.530999998</v>
      </c>
      <c r="CU63" s="27">
        <v>459028.85200000007</v>
      </c>
      <c r="CV63" s="27">
        <v>18776348.583000001</v>
      </c>
      <c r="CW63" s="7">
        <f t="shared" si="35"/>
        <v>16690321.530999998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317</v>
      </c>
      <c r="EG63" s="27">
        <v>212854.05599999998</v>
      </c>
      <c r="EH63" s="27">
        <v>5872050.6010000007</v>
      </c>
      <c r="EI63" s="27">
        <v>93551.536999999997</v>
      </c>
      <c r="EJ63" s="27">
        <v>2844409.352</v>
      </c>
      <c r="EK63" s="7">
        <f t="shared" si="34"/>
        <v>5872050.6010000007</v>
      </c>
      <c r="EM63" t="str">
        <f t="shared" si="24"/>
        <v/>
      </c>
      <c r="ES63" s="27" t="str">
        <f t="shared" si="25"/>
        <v/>
      </c>
      <c r="EU63" s="27">
        <f t="shared" si="26"/>
        <v>53</v>
      </c>
      <c r="EV63" s="33" t="s">
        <v>342</v>
      </c>
      <c r="EW63" s="27">
        <v>353166.81</v>
      </c>
      <c r="EX63" s="27">
        <v>14546319.685000001</v>
      </c>
      <c r="EY63" s="27">
        <v>154262.84400000001</v>
      </c>
      <c r="EZ63" s="27">
        <v>9743589.7789999992</v>
      </c>
      <c r="FA63" s="7">
        <f t="shared" si="27"/>
        <v>14546319.685000001</v>
      </c>
    </row>
    <row r="64" spans="5:157" ht="15.75" x14ac:dyDescent="0.25">
      <c r="E64" t="str">
        <f t="shared" si="0"/>
        <v/>
      </c>
      <c r="K64" s="7" t="str">
        <f t="shared" si="28"/>
        <v/>
      </c>
      <c r="M64">
        <f t="shared" si="29"/>
        <v>54</v>
      </c>
      <c r="N64" s="33" t="s">
        <v>255</v>
      </c>
      <c r="O64" s="27">
        <v>2247.25</v>
      </c>
      <c r="P64" s="27">
        <v>408361.81800000003</v>
      </c>
      <c r="Q64" s="27">
        <v>27670.16</v>
      </c>
      <c r="R64" s="27">
        <v>381486.614</v>
      </c>
      <c r="S64" s="7">
        <f t="shared" si="1"/>
        <v>408361.81800000003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310</v>
      </c>
      <c r="BC64" s="27">
        <v>257.44</v>
      </c>
      <c r="BD64" s="27">
        <v>44407</v>
      </c>
      <c r="BE64" s="27">
        <v>1566.7829999999999</v>
      </c>
      <c r="BF64" s="27">
        <v>134675</v>
      </c>
      <c r="BG64" s="7">
        <f t="shared" si="10"/>
        <v>44407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341</v>
      </c>
      <c r="BS64" s="27">
        <v>3320</v>
      </c>
      <c r="BT64" s="27">
        <v>337986</v>
      </c>
      <c r="BU64" s="27">
        <v>18014</v>
      </c>
      <c r="BV64" s="27">
        <v>1121963.8730000001</v>
      </c>
      <c r="BW64" s="27">
        <f t="shared" si="14"/>
        <v>337986</v>
      </c>
      <c r="CH64" s="27" t="str">
        <f t="shared" si="15"/>
        <v/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273</v>
      </c>
      <c r="CS64" s="27">
        <v>167303.122</v>
      </c>
      <c r="CT64" s="27">
        <v>16419880.328999998</v>
      </c>
      <c r="CU64" s="27">
        <v>159517.52099999998</v>
      </c>
      <c r="CV64" s="27">
        <v>15509822.798999999</v>
      </c>
      <c r="CW64" s="7">
        <f t="shared" si="35"/>
        <v>16419880.328999998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324</v>
      </c>
      <c r="EG64" s="27">
        <v>11910.510000000002</v>
      </c>
      <c r="EH64" s="27">
        <v>5046486</v>
      </c>
      <c r="EI64" s="27">
        <v>3351.98</v>
      </c>
      <c r="EJ64" s="27">
        <v>1371846</v>
      </c>
      <c r="EK64" s="7">
        <f t="shared" si="34"/>
        <v>5046486</v>
      </c>
      <c r="EM64" t="str">
        <f t="shared" si="24"/>
        <v/>
      </c>
      <c r="ES64" s="27" t="str">
        <f t="shared" si="25"/>
        <v/>
      </c>
      <c r="EU64" s="27">
        <f t="shared" si="26"/>
        <v>54</v>
      </c>
      <c r="EV64" s="33" t="s">
        <v>341</v>
      </c>
      <c r="EW64" s="27">
        <v>217416.40200000003</v>
      </c>
      <c r="EX64" s="27">
        <v>14525837.819</v>
      </c>
      <c r="EY64" s="27">
        <v>130420.81</v>
      </c>
      <c r="EZ64" s="27">
        <v>8131738.6289999997</v>
      </c>
      <c r="FA64" s="7">
        <f t="shared" si="27"/>
        <v>14525837.819</v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273</v>
      </c>
      <c r="O65" s="27">
        <v>2330.5969999999998</v>
      </c>
      <c r="P65" s="27">
        <v>358916.658</v>
      </c>
      <c r="Q65" s="27">
        <v>373.39999999999992</v>
      </c>
      <c r="R65" s="27">
        <v>136091.13800000001</v>
      </c>
      <c r="S65" s="7">
        <f t="shared" si="1"/>
        <v>358916.658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301</v>
      </c>
      <c r="BC65" s="27">
        <v>46.726000000000006</v>
      </c>
      <c r="BD65" s="27">
        <v>29480.02</v>
      </c>
      <c r="BE65" s="27">
        <v>88.10499999999999</v>
      </c>
      <c r="BF65" s="27">
        <v>51451.801999999996</v>
      </c>
      <c r="BG65" s="7">
        <f t="shared" si="10"/>
        <v>29480.02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354</v>
      </c>
      <c r="BS65" s="27">
        <v>581.55700000000002</v>
      </c>
      <c r="BT65" s="27">
        <v>331891.03399999999</v>
      </c>
      <c r="BU65" s="27">
        <v>137.69999999999999</v>
      </c>
      <c r="BV65" s="27">
        <v>119389.32</v>
      </c>
      <c r="BW65" s="27">
        <f t="shared" si="14"/>
        <v>331891.03399999999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271</v>
      </c>
      <c r="CS65" s="27">
        <v>507762.76799999992</v>
      </c>
      <c r="CT65" s="27">
        <v>16195483.256000001</v>
      </c>
      <c r="CU65" s="27">
        <v>457619.27800000005</v>
      </c>
      <c r="CV65" s="27">
        <v>13551177.15</v>
      </c>
      <c r="CW65" s="7">
        <f t="shared" si="35"/>
        <v>16195483.256000001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305</v>
      </c>
      <c r="EG65" s="27">
        <v>15709.48</v>
      </c>
      <c r="EH65" s="27">
        <v>3949110.5830000001</v>
      </c>
      <c r="EI65" s="27">
        <v>15283.655000000001</v>
      </c>
      <c r="EJ65" s="27">
        <v>4145122.5970000005</v>
      </c>
      <c r="EK65" s="7">
        <f t="shared" si="34"/>
        <v>3949110.5830000001</v>
      </c>
      <c r="EM65" t="str">
        <f t="shared" si="24"/>
        <v/>
      </c>
      <c r="ES65" s="27" t="str">
        <f t="shared" si="25"/>
        <v/>
      </c>
      <c r="EU65" s="27">
        <f t="shared" si="26"/>
        <v>55</v>
      </c>
      <c r="EV65" s="33" t="s">
        <v>336</v>
      </c>
      <c r="EW65" s="27">
        <v>319493.30700000009</v>
      </c>
      <c r="EX65" s="27">
        <v>13768827.994999999</v>
      </c>
      <c r="EY65" s="27">
        <v>322850.50200000004</v>
      </c>
      <c r="EZ65" s="27">
        <v>13160787.338000001</v>
      </c>
      <c r="FA65" s="7">
        <f t="shared" si="27"/>
        <v>13768827.994999999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259</v>
      </c>
      <c r="O66" s="27">
        <v>526.43399999999997</v>
      </c>
      <c r="P66" s="27">
        <v>357476.09</v>
      </c>
      <c r="Q66" s="27">
        <v>5533</v>
      </c>
      <c r="R66" s="27">
        <v>600023</v>
      </c>
      <c r="S66" s="7">
        <f t="shared" si="1"/>
        <v>357476.09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317</v>
      </c>
      <c r="BC66" s="27">
        <v>191</v>
      </c>
      <c r="BD66" s="27">
        <v>15567</v>
      </c>
      <c r="BE66" s="27">
        <v>0.03</v>
      </c>
      <c r="BF66" s="27">
        <v>647</v>
      </c>
      <c r="BG66" s="7">
        <f t="shared" si="10"/>
        <v>15567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196</v>
      </c>
      <c r="BS66" s="27">
        <v>412.99</v>
      </c>
      <c r="BT66" s="27">
        <v>322714.8</v>
      </c>
      <c r="BU66" s="27">
        <v>5180.9549999999999</v>
      </c>
      <c r="BV66" s="27">
        <v>19464418.504000001</v>
      </c>
      <c r="BW66" s="27">
        <f t="shared" si="14"/>
        <v>322714.8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270</v>
      </c>
      <c r="CS66" s="27">
        <v>138307.79200000002</v>
      </c>
      <c r="CT66" s="27">
        <v>15723084.822000001</v>
      </c>
      <c r="CU66" s="27">
        <v>101414.15500000001</v>
      </c>
      <c r="CV66" s="27">
        <v>15235887.405999999</v>
      </c>
      <c r="CW66" s="7">
        <f t="shared" si="35"/>
        <v>15723084.822000001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300</v>
      </c>
      <c r="EG66" s="27">
        <v>3216.2650000000003</v>
      </c>
      <c r="EH66" s="27">
        <v>3813848.3289999994</v>
      </c>
      <c r="EI66" s="27">
        <v>2289.7849999999999</v>
      </c>
      <c r="EJ66" s="27">
        <v>3538578.9490000005</v>
      </c>
      <c r="EK66" s="7">
        <f t="shared" si="34"/>
        <v>3813848.3289999994</v>
      </c>
      <c r="EM66" t="str">
        <f t="shared" si="24"/>
        <v/>
      </c>
      <c r="ES66" s="27" t="str">
        <f t="shared" si="25"/>
        <v/>
      </c>
      <c r="EU66" s="27">
        <f t="shared" si="26"/>
        <v>56</v>
      </c>
      <c r="EV66" s="33" t="s">
        <v>111</v>
      </c>
      <c r="EW66" s="27">
        <v>30086.743999999999</v>
      </c>
      <c r="EX66" s="27">
        <v>13572846.628</v>
      </c>
      <c r="EY66" s="27">
        <v>35894.914999999994</v>
      </c>
      <c r="EZ66" s="27">
        <v>13462977.553000001</v>
      </c>
      <c r="FA66" s="7">
        <f t="shared" si="27"/>
        <v>13572846.628</v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275</v>
      </c>
      <c r="O67" s="27">
        <v>9442.02</v>
      </c>
      <c r="P67" s="27">
        <v>298237.92</v>
      </c>
      <c r="Q67" s="27">
        <v>2025.1980000000001</v>
      </c>
      <c r="R67" s="27">
        <v>296663</v>
      </c>
      <c r="S67" s="7">
        <f t="shared" si="1"/>
        <v>298237.92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327</v>
      </c>
      <c r="BC67" s="27">
        <v>50</v>
      </c>
      <c r="BD67" s="27">
        <v>10746</v>
      </c>
      <c r="BE67" s="27"/>
      <c r="BF67" s="27"/>
      <c r="BG67" s="7">
        <f t="shared" si="10"/>
        <v>10746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140</v>
      </c>
      <c r="BS67" s="27">
        <v>3482</v>
      </c>
      <c r="BT67" s="27">
        <v>230253</v>
      </c>
      <c r="BU67" s="27">
        <v>20215</v>
      </c>
      <c r="BV67" s="27">
        <v>866256</v>
      </c>
      <c r="BW67" s="27">
        <f t="shared" si="14"/>
        <v>230253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70</v>
      </c>
      <c r="CS67" s="27">
        <v>10765483</v>
      </c>
      <c r="CT67" s="27">
        <v>15602161.35</v>
      </c>
      <c r="CU67" s="27">
        <v>6900740.0010000002</v>
      </c>
      <c r="CV67" s="27">
        <v>10019576.515000001</v>
      </c>
      <c r="CW67" s="7">
        <f t="shared" si="35"/>
        <v>15602161.35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316</v>
      </c>
      <c r="EG67" s="27">
        <v>85786.663</v>
      </c>
      <c r="EH67" s="27">
        <v>2940917.7439999986</v>
      </c>
      <c r="EI67" s="27">
        <v>30541.236000000001</v>
      </c>
      <c r="EJ67" s="27">
        <v>1386788.3969999996</v>
      </c>
      <c r="EK67" s="7">
        <f t="shared" si="34"/>
        <v>2940917.7439999986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333</v>
      </c>
      <c r="EW67" s="27">
        <v>113097.44699999997</v>
      </c>
      <c r="EX67" s="27">
        <v>9170300.4389999993</v>
      </c>
      <c r="EY67" s="27">
        <v>97754.503999999986</v>
      </c>
      <c r="EZ67" s="27">
        <v>9941270.1760000009</v>
      </c>
      <c r="FA67" s="7">
        <f t="shared" si="27"/>
        <v>9170300.4389999993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245</v>
      </c>
      <c r="O68" s="27">
        <v>5138</v>
      </c>
      <c r="P68" s="27">
        <v>293298</v>
      </c>
      <c r="Q68" s="27">
        <v>4296.3999999999996</v>
      </c>
      <c r="R68" s="27">
        <v>434807</v>
      </c>
      <c r="S68" s="7">
        <f t="shared" si="1"/>
        <v>293298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303</v>
      </c>
      <c r="BC68" s="27">
        <v>81.349999999999994</v>
      </c>
      <c r="BD68" s="27">
        <v>6976</v>
      </c>
      <c r="BE68" s="27">
        <v>560</v>
      </c>
      <c r="BF68" s="27">
        <v>1477559.004</v>
      </c>
      <c r="BG68" s="7">
        <f t="shared" si="10"/>
        <v>6976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340</v>
      </c>
      <c r="BS68" s="27">
        <v>184.31800000000001</v>
      </c>
      <c r="BT68" s="27">
        <v>139203</v>
      </c>
      <c r="BU68" s="27">
        <v>22730.590999999997</v>
      </c>
      <c r="BV68" s="27">
        <v>1628847</v>
      </c>
      <c r="BW68" s="27">
        <f t="shared" si="14"/>
        <v>139203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274</v>
      </c>
      <c r="CS68" s="27">
        <v>130475.246</v>
      </c>
      <c r="CT68" s="27">
        <v>14697808.047</v>
      </c>
      <c r="CU68" s="27">
        <v>181525.68700000001</v>
      </c>
      <c r="CV68" s="27">
        <v>19436270.511</v>
      </c>
      <c r="CW68" s="7">
        <f t="shared" si="35"/>
        <v>14697808.047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297</v>
      </c>
      <c r="EG68" s="27">
        <v>73374.398000000001</v>
      </c>
      <c r="EH68" s="27">
        <v>2725919.5470000003</v>
      </c>
      <c r="EI68" s="27">
        <v>278562.42499999999</v>
      </c>
      <c r="EJ68" s="27">
        <v>9407830.9289999995</v>
      </c>
      <c r="EK68" s="7">
        <f t="shared" si="34"/>
        <v>2725919.5470000003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329</v>
      </c>
      <c r="EW68" s="27">
        <v>11632.385</v>
      </c>
      <c r="EX68" s="27">
        <v>8629561.3890000004</v>
      </c>
      <c r="EY68" s="27">
        <v>30822.97</v>
      </c>
      <c r="EZ68" s="27">
        <v>11036908.999999996</v>
      </c>
      <c r="FA68" s="7">
        <f t="shared" si="27"/>
        <v>8629561.3890000004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170</v>
      </c>
      <c r="O69" s="27">
        <v>6802.5</v>
      </c>
      <c r="P69" s="27">
        <v>220744</v>
      </c>
      <c r="Q69" s="27">
        <v>552.5</v>
      </c>
      <c r="R69" s="27">
        <v>35119.17</v>
      </c>
      <c r="S69" s="7">
        <f t="shared" si="1"/>
        <v>220744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300</v>
      </c>
      <c r="BC69" s="27">
        <v>11.879999999999999</v>
      </c>
      <c r="BD69" s="27">
        <v>4331</v>
      </c>
      <c r="BE69" s="27">
        <v>146.13</v>
      </c>
      <c r="BF69" s="27">
        <v>233271</v>
      </c>
      <c r="BG69" s="7">
        <f t="shared" si="10"/>
        <v>4331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358</v>
      </c>
      <c r="BS69" s="27">
        <v>2427.25</v>
      </c>
      <c r="BT69" s="27">
        <v>100938.861</v>
      </c>
      <c r="BU69" s="27">
        <v>1356.8</v>
      </c>
      <c r="BV69" s="27">
        <v>66560.42</v>
      </c>
      <c r="BW69" s="27">
        <f t="shared" si="14"/>
        <v>100938.861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255</v>
      </c>
      <c r="CS69" s="27">
        <v>384942.10099999997</v>
      </c>
      <c r="CT69" s="27">
        <v>13628024.982999999</v>
      </c>
      <c r="CU69" s="27">
        <v>525739.728</v>
      </c>
      <c r="CV69" s="27">
        <v>15604210.512999998</v>
      </c>
      <c r="CW69" s="7">
        <f t="shared" si="35"/>
        <v>13628024.982999999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319</v>
      </c>
      <c r="EG69" s="27">
        <v>59244.1</v>
      </c>
      <c r="EH69" s="27">
        <v>1945180</v>
      </c>
      <c r="EI69" s="27">
        <v>57050.13</v>
      </c>
      <c r="EJ69" s="27">
        <v>947894.70400000003</v>
      </c>
      <c r="EK69" s="7">
        <f t="shared" si="34"/>
        <v>1945180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337</v>
      </c>
      <c r="EW69" s="27">
        <v>43837.9</v>
      </c>
      <c r="EX69" s="27">
        <v>7321765.1040000003</v>
      </c>
      <c r="EY69" s="27">
        <v>4731.2820000000002</v>
      </c>
      <c r="EZ69" s="27">
        <v>1212205</v>
      </c>
      <c r="FA69" s="7">
        <f t="shared" si="27"/>
        <v>7321765.1040000003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172</v>
      </c>
      <c r="O70" s="27">
        <v>3007.4700000000003</v>
      </c>
      <c r="P70" s="27">
        <v>147348.91999999998</v>
      </c>
      <c r="Q70" s="27">
        <v>12277.07</v>
      </c>
      <c r="R70" s="27">
        <v>1362801.156</v>
      </c>
      <c r="S70" s="7">
        <f t="shared" si="1"/>
        <v>147348.91999999998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290</v>
      </c>
      <c r="BC70" s="27">
        <v>17</v>
      </c>
      <c r="BD70" s="27">
        <v>2374</v>
      </c>
      <c r="BE70" s="27"/>
      <c r="BF70" s="27"/>
      <c r="BG70" s="7">
        <f t="shared" si="10"/>
        <v>2374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339</v>
      </c>
      <c r="BS70" s="27">
        <v>1975.2</v>
      </c>
      <c r="BT70" s="27">
        <v>59768</v>
      </c>
      <c r="BU70" s="27">
        <v>18748</v>
      </c>
      <c r="BV70" s="27">
        <v>1161755</v>
      </c>
      <c r="BW70" s="27">
        <f t="shared" si="14"/>
        <v>59768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247</v>
      </c>
      <c r="CS70" s="27">
        <v>207925.97</v>
      </c>
      <c r="CT70" s="27">
        <v>9406391</v>
      </c>
      <c r="CU70" s="27">
        <v>166232.85999999999</v>
      </c>
      <c r="CV70" s="27">
        <v>9045515</v>
      </c>
      <c r="CW70" s="7">
        <f t="shared" si="35"/>
        <v>9406391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315</v>
      </c>
      <c r="EG70" s="27">
        <v>42823.135000000002</v>
      </c>
      <c r="EH70" s="27">
        <v>1275132.3459999999</v>
      </c>
      <c r="EI70" s="27">
        <v>45250.418999999994</v>
      </c>
      <c r="EJ70" s="27">
        <v>1457996.3640000001</v>
      </c>
      <c r="EK70" s="7">
        <f t="shared" si="34"/>
        <v>1275132.3459999999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100</v>
      </c>
      <c r="EW70" s="27">
        <v>173351.24000000002</v>
      </c>
      <c r="EX70" s="27">
        <v>6262465</v>
      </c>
      <c r="EY70" s="27">
        <v>176916.23400000005</v>
      </c>
      <c r="EZ70" s="27">
        <v>6368675</v>
      </c>
      <c r="FA70" s="7">
        <f t="shared" si="27"/>
        <v>6262465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269</v>
      </c>
      <c r="O71" s="27">
        <v>479.2</v>
      </c>
      <c r="P71" s="27">
        <v>92072.766000000003</v>
      </c>
      <c r="Q71" s="27">
        <v>1104.78</v>
      </c>
      <c r="R71" s="27">
        <v>316229.80099999998</v>
      </c>
      <c r="S71" s="7">
        <f t="shared" si="1"/>
        <v>92072.766000000003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297</v>
      </c>
      <c r="BC71" s="27">
        <v>1</v>
      </c>
      <c r="BD71" s="27">
        <v>910</v>
      </c>
      <c r="BE71" s="27"/>
      <c r="BF71" s="27"/>
      <c r="BG71" s="7">
        <f t="shared" si="10"/>
        <v>910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204</v>
      </c>
      <c r="BS71" s="27">
        <v>265.51500000000004</v>
      </c>
      <c r="BT71" s="27">
        <v>52505</v>
      </c>
      <c r="BU71" s="27">
        <v>180.10499999999999</v>
      </c>
      <c r="BV71" s="27">
        <v>72253</v>
      </c>
      <c r="BW71" s="27">
        <f t="shared" si="14"/>
        <v>52505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360</v>
      </c>
      <c r="CS71" s="27">
        <v>421653.038</v>
      </c>
      <c r="CT71" s="27">
        <v>8131117</v>
      </c>
      <c r="CU71" s="27">
        <v>422694.8</v>
      </c>
      <c r="CV71" s="27">
        <v>9000746</v>
      </c>
      <c r="CW71" s="7">
        <f t="shared" si="35"/>
        <v>8131117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320</v>
      </c>
      <c r="EG71" s="27">
        <v>2043.03</v>
      </c>
      <c r="EH71" s="27">
        <v>1010580</v>
      </c>
      <c r="EI71" s="27">
        <v>4.24</v>
      </c>
      <c r="EJ71" s="27">
        <v>1854</v>
      </c>
      <c r="EK71" s="7">
        <f t="shared" si="34"/>
        <v>1010580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358</v>
      </c>
      <c r="EW71" s="27">
        <v>98108.792999999976</v>
      </c>
      <c r="EX71" s="27">
        <v>5732087.7729999991</v>
      </c>
      <c r="EY71" s="27">
        <v>57658.663</v>
      </c>
      <c r="EZ71" s="27">
        <v>5319023.6529999999</v>
      </c>
      <c r="FA71" s="7">
        <f t="shared" si="27"/>
        <v>5732087.7729999991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249</v>
      </c>
      <c r="O72" s="27">
        <v>1000</v>
      </c>
      <c r="P72" s="27">
        <v>67190</v>
      </c>
      <c r="Q72" s="27"/>
      <c r="R72" s="27"/>
      <c r="S72" s="7">
        <f t="shared" si="1"/>
        <v>67190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62</v>
      </c>
      <c r="BB72" s="33" t="s">
        <v>307</v>
      </c>
      <c r="BC72" s="27"/>
      <c r="BD72" s="27"/>
      <c r="BE72" s="27">
        <v>3</v>
      </c>
      <c r="BF72" s="27">
        <v>5972</v>
      </c>
      <c r="BG72" s="7">
        <f t="shared" si="10"/>
        <v>0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352</v>
      </c>
      <c r="BS72" s="27">
        <v>269.5</v>
      </c>
      <c r="BT72" s="27">
        <v>31031</v>
      </c>
      <c r="BU72" s="27">
        <v>2255.3000000000002</v>
      </c>
      <c r="BV72" s="27">
        <v>395.21699999999998</v>
      </c>
      <c r="BW72" s="27">
        <f t="shared" si="14"/>
        <v>31031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248</v>
      </c>
      <c r="CS72" s="27">
        <v>484632.14199999999</v>
      </c>
      <c r="CT72" s="27">
        <v>7618106.824</v>
      </c>
      <c r="CU72" s="27">
        <v>617699.47599999991</v>
      </c>
      <c r="CV72" s="27">
        <v>9292225.7699999996</v>
      </c>
      <c r="CW72" s="7">
        <f t="shared" si="35"/>
        <v>7618106.824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308</v>
      </c>
      <c r="EG72" s="27">
        <v>2145</v>
      </c>
      <c r="EH72" s="27">
        <v>594745</v>
      </c>
      <c r="EI72" s="27">
        <v>5517</v>
      </c>
      <c r="EJ72" s="27">
        <v>1588272</v>
      </c>
      <c r="EK72" s="7">
        <f t="shared" si="34"/>
        <v>594745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196</v>
      </c>
      <c r="EW72" s="27">
        <v>16347.345999999994</v>
      </c>
      <c r="EX72" s="27">
        <v>5563585.523</v>
      </c>
      <c r="EY72" s="27">
        <v>16281.834999999999</v>
      </c>
      <c r="EZ72" s="27">
        <v>4154989.7280000001</v>
      </c>
      <c r="FA72" s="7">
        <f t="shared" si="27"/>
        <v>5563585.523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261</v>
      </c>
      <c r="O73" s="27">
        <v>201.8</v>
      </c>
      <c r="P73" s="27">
        <v>59739</v>
      </c>
      <c r="Q73" s="27">
        <v>403.62</v>
      </c>
      <c r="R73" s="27">
        <v>53177</v>
      </c>
      <c r="S73" s="7">
        <f t="shared" si="1"/>
        <v>59739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62</v>
      </c>
      <c r="BB73" s="33" t="s">
        <v>367</v>
      </c>
      <c r="BC73" s="27"/>
      <c r="BD73" s="27"/>
      <c r="BE73" s="27">
        <v>2</v>
      </c>
      <c r="BF73" s="27">
        <v>15285</v>
      </c>
      <c r="BG73" s="7">
        <f t="shared" si="10"/>
        <v>0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348</v>
      </c>
      <c r="BS73" s="27">
        <v>890</v>
      </c>
      <c r="BT73" s="27">
        <v>23343</v>
      </c>
      <c r="BU73" s="27"/>
      <c r="BV73" s="27"/>
      <c r="BW73" s="27">
        <f t="shared" si="14"/>
        <v>23343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272</v>
      </c>
      <c r="CS73" s="27">
        <v>38136.541999999994</v>
      </c>
      <c r="CT73" s="27">
        <v>7586962.6320000002</v>
      </c>
      <c r="CU73" s="27">
        <v>30624.120000000003</v>
      </c>
      <c r="CV73" s="27">
        <v>8159500.1620000005</v>
      </c>
      <c r="CW73" s="7">
        <f t="shared" si="35"/>
        <v>7586962.6320000002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367</v>
      </c>
      <c r="EG73" s="27">
        <v>4504.68</v>
      </c>
      <c r="EH73" s="27">
        <v>164186.85800000001</v>
      </c>
      <c r="EI73" s="27">
        <v>13686.039999999999</v>
      </c>
      <c r="EJ73" s="27">
        <v>1537975.372</v>
      </c>
      <c r="EK73" s="7">
        <f t="shared" si="34"/>
        <v>164186.85800000001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339</v>
      </c>
      <c r="EW73" s="27">
        <v>158372.17200000002</v>
      </c>
      <c r="EX73" s="27">
        <v>4995984.1490000002</v>
      </c>
      <c r="EY73" s="27">
        <v>123821.26999999999</v>
      </c>
      <c r="EZ73" s="27">
        <v>3356927.9189999998</v>
      </c>
      <c r="FA73" s="7">
        <f t="shared" si="27"/>
        <v>4995984.1490000002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271</v>
      </c>
      <c r="O74" s="27">
        <v>233.15600000000001</v>
      </c>
      <c r="P74" s="27">
        <v>48768.146000000001</v>
      </c>
      <c r="Q74" s="27">
        <v>418.86799999999999</v>
      </c>
      <c r="R74" s="27">
        <v>76911.513000000006</v>
      </c>
      <c r="S74" s="7">
        <f t="shared" ref="S74:S87" si="39">IF(OR(N74="Indéfini",N74="Autres",N74="Autre",N74="Autres demi-produits",N74="Total général"),"",IF(N74&lt;&gt;"",P74,""))</f>
        <v>48768.146000000001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 t="str">
        <f t="shared" ref="BA74:BA100" si="47">IF(BG74="","",RANK(BG74,$BG$9:$BG$100,0))</f>
        <v/>
      </c>
      <c r="BB74" s="26" t="s">
        <v>138</v>
      </c>
      <c r="BC74" s="27">
        <v>81057794.164000019</v>
      </c>
      <c r="BD74" s="27">
        <v>9711000713.737999</v>
      </c>
      <c r="BE74" s="27">
        <v>98974148.276000023</v>
      </c>
      <c r="BF74" s="27">
        <v>10850319896.101002</v>
      </c>
      <c r="BG74" s="7" t="str">
        <f>IF(OR(BB74="Indéfini",BB74="Autres",BB74="Autre",BB74="Autres produits finis de consommation",BB74="Total général"),"",IF(BB74&lt;&gt;"",BD74,""))</f>
        <v/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342</v>
      </c>
      <c r="BS74" s="27">
        <v>1550</v>
      </c>
      <c r="BT74" s="27">
        <v>21038</v>
      </c>
      <c r="BU74" s="27">
        <v>88.03</v>
      </c>
      <c r="BV74" s="27">
        <v>99253.8</v>
      </c>
      <c r="BW74" s="27">
        <f t="shared" ref="BW74:BW82" si="51">IF(OR(BR74="Indéfini",BR74="Autres",BR74="Autre",BR74="Autres produits finis d'équipement industriel",BR74="Total général"),"",IF(BR74&lt;&gt;"",BT74,""))</f>
        <v>21038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72</v>
      </c>
      <c r="CS74" s="27">
        <v>129508.42700000001</v>
      </c>
      <c r="CT74" s="27">
        <v>6139728.4989999998</v>
      </c>
      <c r="CU74" s="27">
        <v>59261.928</v>
      </c>
      <c r="CV74" s="27">
        <v>5519443.4840000002</v>
      </c>
      <c r="CW74" s="7">
        <f t="shared" ref="CW74:CW93" si="55">IF(OR(CR74="Indéfini",CR74="Autres",CR74="Autre",CR74="Autres demi-produits",CR74="Total général"),"",IF(CR74&lt;&gt;"",CT74,""))</f>
        <v>6139728.4989999998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327</v>
      </c>
      <c r="EG74" s="27">
        <v>787.22</v>
      </c>
      <c r="EH74" s="27">
        <v>106448</v>
      </c>
      <c r="EI74" s="27">
        <v>26.509999999999998</v>
      </c>
      <c r="EJ74" s="27">
        <v>46937</v>
      </c>
      <c r="EK74" s="7">
        <f>IF(OR(EF74="Indéfini",EF74="Autres",EF74="Autre",EF74="Autres produits finis de consommation",EF74="Total général"),"",IF(EF74&lt;&gt;"",EH74,""))</f>
        <v>106448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352</v>
      </c>
      <c r="EW74" s="27">
        <v>214872.53200000004</v>
      </c>
      <c r="EX74" s="27">
        <v>3651565</v>
      </c>
      <c r="EY74" s="27">
        <v>390883.114</v>
      </c>
      <c r="EZ74" s="27">
        <v>5946283</v>
      </c>
      <c r="FA74" s="7">
        <f t="shared" ref="FA74:FA86" si="67">IF(OR(EV74="Indéfini",EV74="Autres",EV74="Autre",EV74="Autres produits finis d'équipement industriel",EV74="Total général"),"",IF(EV74&lt;&gt;"",EX74,""))</f>
        <v>3651565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168</v>
      </c>
      <c r="O75" s="27">
        <v>2250</v>
      </c>
      <c r="P75" s="27">
        <v>30518</v>
      </c>
      <c r="Q75" s="27"/>
      <c r="R75" s="27"/>
      <c r="S75" s="7">
        <f t="shared" si="39"/>
        <v>30518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 t="str">
        <f t="shared" si="47"/>
        <v/>
      </c>
      <c r="BG75" s="7" t="str">
        <f>IF(OR(BB75="Indéfini",BB75="Autres",BB75="Autre",BB75="Autres produits finis de consommation",BB75="Total général"),"",IF(BB75&lt;&gt;"",BD75,""))</f>
        <v/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353</v>
      </c>
      <c r="BS75" s="27">
        <v>440</v>
      </c>
      <c r="BT75" s="27">
        <v>17734.045999999998</v>
      </c>
      <c r="BU75" s="27">
        <v>175.69</v>
      </c>
      <c r="BV75" s="27">
        <v>23641.115999999998</v>
      </c>
      <c r="BW75" s="27">
        <f t="shared" si="51"/>
        <v>17734.045999999998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244</v>
      </c>
      <c r="CS75" s="27">
        <v>136105.11799999999</v>
      </c>
      <c r="CT75" s="27">
        <v>5522815.6209999993</v>
      </c>
      <c r="CU75" s="27">
        <v>91436.313999999984</v>
      </c>
      <c r="CV75" s="27">
        <v>11606786.444000002</v>
      </c>
      <c r="CW75" s="7">
        <f t="shared" si="55"/>
        <v>5522815.6209999993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290</v>
      </c>
      <c r="EG75" s="27">
        <v>8</v>
      </c>
      <c r="EH75" s="27">
        <v>983.91200000000003</v>
      </c>
      <c r="EI75" s="27">
        <v>36100.800000000003</v>
      </c>
      <c r="EJ75" s="27">
        <v>815868</v>
      </c>
      <c r="EK75" s="7">
        <f>IF(OR(EF75="Indéfini",EF75="Autres",EF75="Autre",EF75="Autres produits finis de consommation",EF75="Total général"),"",IF(EF75&lt;&gt;"",EH75,""))</f>
        <v>983.91200000000003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357</v>
      </c>
      <c r="EW75" s="27">
        <v>2128.2650000000003</v>
      </c>
      <c r="EX75" s="27">
        <v>3468227</v>
      </c>
      <c r="EY75" s="27">
        <v>206.46600000000001</v>
      </c>
      <c r="EZ75" s="27">
        <v>2048715</v>
      </c>
      <c r="FA75" s="7">
        <f t="shared" si="67"/>
        <v>3468227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193</v>
      </c>
      <c r="O76" s="27">
        <v>3000</v>
      </c>
      <c r="P76" s="27">
        <v>25200</v>
      </c>
      <c r="Q76" s="27">
        <v>1500</v>
      </c>
      <c r="R76" s="27">
        <v>8900</v>
      </c>
      <c r="S76" s="7">
        <f t="shared" si="39"/>
        <v>25200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 t="str">
        <f t="shared" si="47"/>
        <v/>
      </c>
      <c r="BG76" s="7" t="str">
        <f t="shared" ref="BG76:BG100" si="70">IF(OR(BB76="Indéfini",BB76="Autres",BB76="Autre",BB76="Autres produits finis de consommation",BB76="Total général"),"",IF(BB76&lt;&gt;"",BD76,""))</f>
        <v/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328</v>
      </c>
      <c r="BS76" s="27">
        <v>3</v>
      </c>
      <c r="BT76" s="27">
        <v>14869</v>
      </c>
      <c r="BU76" s="27">
        <v>7.79</v>
      </c>
      <c r="BV76" s="27">
        <v>7178</v>
      </c>
      <c r="BW76" s="27">
        <f t="shared" si="51"/>
        <v>14869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260</v>
      </c>
      <c r="CS76" s="27">
        <v>3257.2</v>
      </c>
      <c r="CT76" s="27">
        <v>4368533.4989999998</v>
      </c>
      <c r="CU76" s="27">
        <v>9072</v>
      </c>
      <c r="CV76" s="27">
        <v>2941814.9279999998</v>
      </c>
      <c r="CW76" s="7">
        <f t="shared" si="55"/>
        <v>4368533.4989999998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307</v>
      </c>
      <c r="EG76" s="27">
        <v>3</v>
      </c>
      <c r="EH76" s="27">
        <v>99.643000000000001</v>
      </c>
      <c r="EI76" s="27">
        <v>9</v>
      </c>
      <c r="EJ76" s="27">
        <v>3605.1410000000001</v>
      </c>
      <c r="EK76" s="7">
        <f>IF(OR(EF76="Indéfini",EF76="Autres",EF76="Autre",EF76="Autres produits finis de consommation",EF76="Total général"),"",IF(EF76&lt;&gt;"",EH76,""))</f>
        <v>99.643000000000001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328</v>
      </c>
      <c r="EW76" s="27">
        <v>7468.5070000000014</v>
      </c>
      <c r="EX76" s="27">
        <v>2870043</v>
      </c>
      <c r="EY76" s="27">
        <v>9015.3100000000013</v>
      </c>
      <c r="EZ76" s="27">
        <v>1582637.9440000001</v>
      </c>
      <c r="FA76" s="7">
        <f t="shared" si="67"/>
        <v>2870043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263</v>
      </c>
      <c r="O77" s="27">
        <v>180</v>
      </c>
      <c r="P77" s="27">
        <v>13875</v>
      </c>
      <c r="Q77" s="27">
        <v>150</v>
      </c>
      <c r="R77" s="27">
        <v>9444</v>
      </c>
      <c r="S77" s="7">
        <f t="shared" si="39"/>
        <v>13875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357</v>
      </c>
      <c r="BS77" s="27">
        <v>0.6</v>
      </c>
      <c r="BT77" s="27">
        <v>4102</v>
      </c>
      <c r="BU77" s="27"/>
      <c r="BV77" s="27"/>
      <c r="BW77" s="27">
        <f t="shared" si="51"/>
        <v>4102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257</v>
      </c>
      <c r="CS77" s="27">
        <v>8477.5280000000002</v>
      </c>
      <c r="CT77" s="27">
        <v>3195435.0129999998</v>
      </c>
      <c r="CU77" s="27">
        <v>8895.5600000000013</v>
      </c>
      <c r="CV77" s="27">
        <v>1923862.0930000001</v>
      </c>
      <c r="CW77" s="7">
        <f t="shared" si="55"/>
        <v>3195435.0129999998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 t="str">
        <f t="shared" si="63"/>
        <v/>
      </c>
      <c r="EF77" s="26" t="s">
        <v>138</v>
      </c>
      <c r="EG77" s="27">
        <v>165498278.23500001</v>
      </c>
      <c r="EH77" s="27">
        <v>12853770084.667997</v>
      </c>
      <c r="EI77" s="27">
        <v>157380292.31199998</v>
      </c>
      <c r="EJ77" s="27">
        <v>12063972252.661993</v>
      </c>
      <c r="EK77" s="7" t="str">
        <f>IF(OR(EF77="Indéfini",EF77="Autres",EF77="Autre",EF77="Autres produits finis de consommation",EF77="Total général"),"",IF(EF77&lt;&gt;"",EH77,""))</f>
        <v/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331</v>
      </c>
      <c r="EW77" s="27">
        <v>1534.71</v>
      </c>
      <c r="EX77" s="27">
        <v>2306307.2270000004</v>
      </c>
      <c r="EY77" s="27">
        <v>42.300000000000004</v>
      </c>
      <c r="EZ77" s="27">
        <v>61945.419000000002</v>
      </c>
      <c r="FA77" s="7">
        <f t="shared" si="67"/>
        <v>2306307.2270000004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257</v>
      </c>
      <c r="O78" s="27">
        <v>21.46</v>
      </c>
      <c r="P78" s="27">
        <v>12167.982</v>
      </c>
      <c r="Q78" s="27">
        <v>32.4</v>
      </c>
      <c r="R78" s="27">
        <v>4079</v>
      </c>
      <c r="S78" s="7">
        <f t="shared" si="39"/>
        <v>12167.982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368</v>
      </c>
      <c r="BS78" s="27">
        <v>1</v>
      </c>
      <c r="BT78" s="27">
        <v>367</v>
      </c>
      <c r="BU78" s="27"/>
      <c r="BV78" s="27"/>
      <c r="BW78" s="27">
        <f t="shared" si="51"/>
        <v>367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62</v>
      </c>
      <c r="CS78" s="27">
        <v>212225.5</v>
      </c>
      <c r="CT78" s="27">
        <v>3164877</v>
      </c>
      <c r="CU78" s="27">
        <v>86980</v>
      </c>
      <c r="CV78" s="27">
        <v>2354000</v>
      </c>
      <c r="CW78" s="7">
        <f t="shared" si="55"/>
        <v>3164877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 t="str">
        <f t="shared" si="63"/>
        <v/>
      </c>
      <c r="EK78" s="7" t="str">
        <f t="shared" ref="EK78:EK100" si="71">IF(OR(EF78="Indéfini",EF78="Autres",EF78="Autre",EF78="Autres produits finis de consommation",EF78="Total général"),"",IF(EF78&lt;&gt;"",EH78,""))</f>
        <v/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338</v>
      </c>
      <c r="EW78" s="27">
        <v>59833.811000000002</v>
      </c>
      <c r="EX78" s="27">
        <v>2011566.548</v>
      </c>
      <c r="EY78" s="27">
        <v>55539.879000000001</v>
      </c>
      <c r="EZ78" s="27">
        <v>7939597.1780000003</v>
      </c>
      <c r="FA78" s="7">
        <f t="shared" si="67"/>
        <v>2011566.548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247</v>
      </c>
      <c r="O79" s="27">
        <v>389</v>
      </c>
      <c r="P79" s="27">
        <v>9050</v>
      </c>
      <c r="Q79" s="27">
        <v>505.2</v>
      </c>
      <c r="R79" s="27">
        <v>12840</v>
      </c>
      <c r="S79" s="7">
        <f t="shared" si="39"/>
        <v>9050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345</v>
      </c>
      <c r="BS79" s="27"/>
      <c r="BT79" s="27"/>
      <c r="BU79" s="27">
        <v>1</v>
      </c>
      <c r="BV79" s="27">
        <v>78</v>
      </c>
      <c r="BW79" s="27">
        <f t="shared" si="51"/>
        <v>0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254</v>
      </c>
      <c r="CS79" s="27">
        <v>1682.7990000000002</v>
      </c>
      <c r="CT79" s="27">
        <v>1752939.0159999998</v>
      </c>
      <c r="CU79" s="27">
        <v>22435.890000000003</v>
      </c>
      <c r="CV79" s="27">
        <v>3909488.0290000001</v>
      </c>
      <c r="CW79" s="7">
        <f t="shared" si="55"/>
        <v>1752939.0159999998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351</v>
      </c>
      <c r="EW79" s="27">
        <v>29835.29</v>
      </c>
      <c r="EX79" s="27">
        <v>1988723.4080000001</v>
      </c>
      <c r="EY79" s="27">
        <v>54025.599999999999</v>
      </c>
      <c r="EZ79" s="27">
        <v>3243586</v>
      </c>
      <c r="FA79" s="7">
        <f t="shared" si="67"/>
        <v>1988723.4080000001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252</v>
      </c>
      <c r="O80" s="27">
        <v>200</v>
      </c>
      <c r="P80" s="27">
        <v>6000</v>
      </c>
      <c r="Q80" s="27"/>
      <c r="R80" s="27"/>
      <c r="S80" s="7">
        <f t="shared" si="39"/>
        <v>6000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69</v>
      </c>
      <c r="BR80" s="33" t="s">
        <v>337</v>
      </c>
      <c r="BS80" s="27"/>
      <c r="BT80" s="27"/>
      <c r="BU80" s="27">
        <v>1794</v>
      </c>
      <c r="BV80" s="27">
        <v>52455.71</v>
      </c>
      <c r="BW80" s="27">
        <f t="shared" si="51"/>
        <v>0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243</v>
      </c>
      <c r="CS80" s="27">
        <v>15778.380000000001</v>
      </c>
      <c r="CT80" s="27">
        <v>1702583</v>
      </c>
      <c r="CU80" s="27">
        <v>472.42</v>
      </c>
      <c r="CV80" s="27">
        <v>151230</v>
      </c>
      <c r="CW80" s="7">
        <f t="shared" si="55"/>
        <v>1702583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368</v>
      </c>
      <c r="EW80" s="27">
        <v>242.00099999999998</v>
      </c>
      <c r="EX80" s="27">
        <v>441806</v>
      </c>
      <c r="EY80" s="27">
        <v>38</v>
      </c>
      <c r="EZ80" s="27">
        <v>41001.472999999998</v>
      </c>
      <c r="FA80" s="7">
        <f t="shared" si="67"/>
        <v>441806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162</v>
      </c>
      <c r="O81" s="27">
        <v>49</v>
      </c>
      <c r="P81" s="27">
        <v>2600</v>
      </c>
      <c r="Q81" s="27">
        <v>1499</v>
      </c>
      <c r="R81" s="27">
        <v>15633</v>
      </c>
      <c r="S81" s="7">
        <f t="shared" si="39"/>
        <v>2600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69</v>
      </c>
      <c r="BR81" s="33" t="s">
        <v>329</v>
      </c>
      <c r="BS81" s="27"/>
      <c r="BT81" s="27"/>
      <c r="BU81" s="27">
        <v>1.7</v>
      </c>
      <c r="BV81" s="27">
        <v>1084</v>
      </c>
      <c r="BW81" s="27">
        <f t="shared" si="51"/>
        <v>0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268</v>
      </c>
      <c r="CS81" s="27">
        <v>33052.748</v>
      </c>
      <c r="CT81" s="27">
        <v>1445238.1140000001</v>
      </c>
      <c r="CU81" s="27">
        <v>61979.553</v>
      </c>
      <c r="CV81" s="27">
        <v>2682715.1319999998</v>
      </c>
      <c r="CW81" s="7">
        <f t="shared" si="55"/>
        <v>1445238.1140000001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355</v>
      </c>
      <c r="EW81" s="27">
        <v>1052.9580000000001</v>
      </c>
      <c r="EX81" s="27">
        <v>321460.50700000004</v>
      </c>
      <c r="EY81" s="27">
        <v>9639.26</v>
      </c>
      <c r="EZ81" s="27">
        <v>882451.321</v>
      </c>
      <c r="FA81" s="7">
        <f t="shared" si="67"/>
        <v>321460.50700000004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244</v>
      </c>
      <c r="O82" s="27"/>
      <c r="P82" s="27"/>
      <c r="Q82" s="27">
        <v>49540</v>
      </c>
      <c r="R82" s="27">
        <v>542140</v>
      </c>
      <c r="S82" s="7">
        <f t="shared" si="39"/>
        <v>0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 t="str">
        <f t="shared" si="50"/>
        <v/>
      </c>
      <c r="BR82" s="26" t="s">
        <v>138</v>
      </c>
      <c r="BS82" s="27">
        <v>28257900.928999998</v>
      </c>
      <c r="BT82" s="27">
        <v>7539575273.5679998</v>
      </c>
      <c r="BU82" s="27">
        <v>26638777.482000005</v>
      </c>
      <c r="BV82" s="27">
        <v>6991737251.4419994</v>
      </c>
      <c r="BW82" s="27" t="str">
        <f t="shared" si="51"/>
        <v/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266</v>
      </c>
      <c r="CS82" s="27">
        <v>519913</v>
      </c>
      <c r="CT82" s="27">
        <v>1187504</v>
      </c>
      <c r="CU82" s="27"/>
      <c r="CV82" s="27"/>
      <c r="CW82" s="7">
        <f t="shared" si="55"/>
        <v>1187504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348</v>
      </c>
      <c r="EW82" s="27">
        <v>14839.203</v>
      </c>
      <c r="EX82" s="27">
        <v>313737.96899999998</v>
      </c>
      <c r="EY82" s="27">
        <v>29529.5</v>
      </c>
      <c r="EZ82" s="27">
        <v>681212</v>
      </c>
      <c r="FA82" s="7">
        <f t="shared" si="67"/>
        <v>313737.96899999998</v>
      </c>
    </row>
    <row r="83" spans="5:157" ht="15.75" x14ac:dyDescent="0.25">
      <c r="E83" t="str">
        <f t="shared" si="36"/>
        <v/>
      </c>
      <c r="K83" s="7" t="str">
        <f t="shared" si="37"/>
        <v/>
      </c>
      <c r="M83" t="str">
        <f t="shared" si="38"/>
        <v/>
      </c>
      <c r="N83" s="26" t="s">
        <v>138</v>
      </c>
      <c r="O83" s="27">
        <v>939786349.51300001</v>
      </c>
      <c r="P83" s="27">
        <v>7388141328.3919992</v>
      </c>
      <c r="Q83" s="27">
        <v>1173640535.1669996</v>
      </c>
      <c r="R83" s="27">
        <v>7885390038.9850025</v>
      </c>
      <c r="S83" s="7" t="str">
        <f t="shared" si="39"/>
        <v/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 t="str">
        <f t="shared" si="50"/>
        <v/>
      </c>
      <c r="BW83" s="27" t="str">
        <f>IF(OR(BR83="Indéfini",BR83="Autres",BR83="Autre",BR83="Autres produits finis d'équipement industriel",BR83="Total général"),"",IF(BR83&lt;&gt;"",BT83,""))</f>
        <v/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68</v>
      </c>
      <c r="CS83" s="27">
        <v>2144.39</v>
      </c>
      <c r="CT83" s="27">
        <v>1067252</v>
      </c>
      <c r="CU83" s="27">
        <v>2462.0339999999997</v>
      </c>
      <c r="CV83" s="27">
        <v>2519292.5070000002</v>
      </c>
      <c r="CW83" s="7">
        <f t="shared" si="55"/>
        <v>1067252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334</v>
      </c>
      <c r="EW83" s="27">
        <v>535.70100000000002</v>
      </c>
      <c r="EX83" s="27">
        <v>181617.745</v>
      </c>
      <c r="EY83" s="27">
        <v>23062.39</v>
      </c>
      <c r="EZ83" s="27">
        <v>1651557.216</v>
      </c>
      <c r="FA83" s="7">
        <f t="shared" si="67"/>
        <v>181617.745</v>
      </c>
    </row>
    <row r="84" spans="5:157" ht="15.75" x14ac:dyDescent="0.25">
      <c r="E84" t="str">
        <f t="shared" si="36"/>
        <v/>
      </c>
      <c r="K84" s="7" t="str">
        <f t="shared" si="37"/>
        <v/>
      </c>
      <c r="M84" t="str">
        <f t="shared" si="38"/>
        <v/>
      </c>
      <c r="S84" s="7" t="str">
        <f t="shared" si="39"/>
        <v/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 t="str">
        <f t="shared" si="50"/>
        <v/>
      </c>
      <c r="BW84" s="27" t="str">
        <f t="shared" ref="BW84:BW100" si="72">IF(OR(BR84="Indéfini",BR84="Autres",BR84="Autre",BR84="Autres produits finis d'équipement industriel",BR84="Total général"),"",IF(BR84&lt;&gt;"",BT84,""))</f>
        <v/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263</v>
      </c>
      <c r="CS84" s="27">
        <v>71423.06</v>
      </c>
      <c r="CT84" s="27">
        <v>921683</v>
      </c>
      <c r="CU84" s="27">
        <v>79160</v>
      </c>
      <c r="CV84" s="27">
        <v>1167790</v>
      </c>
      <c r="CW84" s="7">
        <f t="shared" si="55"/>
        <v>921683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345</v>
      </c>
      <c r="EW84" s="27">
        <v>626</v>
      </c>
      <c r="EX84" s="27">
        <v>31350.569</v>
      </c>
      <c r="EY84" s="27">
        <v>24</v>
      </c>
      <c r="EZ84" s="27">
        <v>3715.2150000000001</v>
      </c>
      <c r="FA84" s="7">
        <f t="shared" si="67"/>
        <v>31350.569</v>
      </c>
    </row>
    <row r="85" spans="5:157" ht="15.75" x14ac:dyDescent="0.25">
      <c r="E85" t="str">
        <f t="shared" si="36"/>
        <v/>
      </c>
      <c r="K85" s="7" t="str">
        <f t="shared" si="37"/>
        <v/>
      </c>
      <c r="M85" t="str">
        <f t="shared" si="38"/>
        <v/>
      </c>
      <c r="S85" s="7" t="str">
        <f t="shared" si="39"/>
        <v/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253</v>
      </c>
      <c r="CS85" s="27">
        <v>136.714</v>
      </c>
      <c r="CT85" s="27">
        <v>918009.85600000003</v>
      </c>
      <c r="CU85" s="27">
        <v>118.01499999999999</v>
      </c>
      <c r="CV85" s="27">
        <v>224845.09499999997</v>
      </c>
      <c r="CW85" s="7">
        <f t="shared" si="55"/>
        <v>918009.85600000003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369</v>
      </c>
      <c r="EW85" s="27">
        <v>5.9039999999999999</v>
      </c>
      <c r="EX85" s="27">
        <v>19867</v>
      </c>
      <c r="EY85" s="27">
        <v>31.2</v>
      </c>
      <c r="EZ85" s="27">
        <v>66367</v>
      </c>
      <c r="FA85" s="7">
        <f t="shared" si="67"/>
        <v>19867</v>
      </c>
    </row>
    <row r="86" spans="5:157" ht="15.75" x14ac:dyDescent="0.25">
      <c r="E86" t="str">
        <f t="shared" si="36"/>
        <v/>
      </c>
      <c r="K86" s="7" t="str">
        <f t="shared" si="37"/>
        <v/>
      </c>
      <c r="M86" t="str">
        <f t="shared" si="38"/>
        <v/>
      </c>
      <c r="S86" s="7" t="str">
        <f t="shared" si="39"/>
        <v/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361</v>
      </c>
      <c r="CS86" s="27">
        <v>9362</v>
      </c>
      <c r="CT86" s="27">
        <v>302645.94199999998</v>
      </c>
      <c r="CU86" s="27">
        <v>791.05</v>
      </c>
      <c r="CV86" s="27">
        <v>77215.83600000001</v>
      </c>
      <c r="CW86" s="7">
        <f t="shared" si="55"/>
        <v>302645.94199999998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356</v>
      </c>
      <c r="EW86" s="27">
        <v>6.282</v>
      </c>
      <c r="EX86" s="27">
        <v>7003</v>
      </c>
      <c r="EY86" s="27">
        <v>394</v>
      </c>
      <c r="EZ86" s="27">
        <v>624160</v>
      </c>
      <c r="FA86" s="7">
        <f t="shared" si="67"/>
        <v>7003</v>
      </c>
    </row>
    <row r="87" spans="5:157" ht="15.75" x14ac:dyDescent="0.25">
      <c r="E87" t="str">
        <f t="shared" si="36"/>
        <v/>
      </c>
      <c r="K87" s="7" t="str">
        <f t="shared" si="37"/>
        <v/>
      </c>
      <c r="M87" t="str">
        <f t="shared" si="38"/>
        <v/>
      </c>
      <c r="S87" s="7" t="str">
        <f t="shared" si="39"/>
        <v/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241</v>
      </c>
      <c r="CS87" s="27">
        <v>50.156000000000006</v>
      </c>
      <c r="CT87" s="27">
        <v>177882</v>
      </c>
      <c r="CU87" s="27">
        <v>47.361999999999995</v>
      </c>
      <c r="CV87" s="27">
        <v>30762.545999999998</v>
      </c>
      <c r="CW87" s="7">
        <f t="shared" si="55"/>
        <v>177882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97616097.848999947</v>
      </c>
      <c r="EX87" s="27">
        <v>13939901454.846003</v>
      </c>
      <c r="EY87" s="27">
        <v>83371034.999000013</v>
      </c>
      <c r="EZ87" s="27">
        <v>12638767712.737999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 t="str">
        <f t="shared" si="38"/>
        <v/>
      </c>
      <c r="S88" s="7" t="str">
        <f>IF(OR(N88="Indéfini",N88="Autres",N88="Autre",N88="Autres demi-produits",N88="Total général"),"",IF(N88&lt;&gt;"",P88,""))</f>
        <v/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252</v>
      </c>
      <c r="CS88" s="27">
        <v>3004.3940000000002</v>
      </c>
      <c r="CT88" s="27">
        <v>147061</v>
      </c>
      <c r="CU88" s="27">
        <v>1125.778</v>
      </c>
      <c r="CV88" s="27">
        <v>131787.66499999998</v>
      </c>
      <c r="CW88" s="7">
        <f t="shared" si="55"/>
        <v>147061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 t="str">
        <f t="shared" si="38"/>
        <v/>
      </c>
      <c r="S89" s="7" t="str">
        <f t="shared" ref="S89:S100" si="74">IF(OR(N89="Indéfini",N89="Autres",N89="Autre",N89="Autres demi-produits",N89="Total général"),"",IF(N89&lt;&gt;"",P89,""))</f>
        <v/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363</v>
      </c>
      <c r="CS89" s="27">
        <v>33.15</v>
      </c>
      <c r="CT89" s="27">
        <v>65462</v>
      </c>
      <c r="CU89" s="27">
        <v>1.99</v>
      </c>
      <c r="CV89" s="27">
        <v>195.95</v>
      </c>
      <c r="CW89" s="7">
        <f t="shared" si="55"/>
        <v>65462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 t="str">
        <f t="shared" si="38"/>
        <v/>
      </c>
      <c r="S90" s="7" t="str">
        <f t="shared" si="74"/>
        <v/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264</v>
      </c>
      <c r="CS90" s="27">
        <v>51.15</v>
      </c>
      <c r="CT90" s="27">
        <v>50810.091999999997</v>
      </c>
      <c r="CU90" s="27">
        <v>0.5</v>
      </c>
      <c r="CV90" s="27">
        <v>2010</v>
      </c>
      <c r="CW90" s="7">
        <f t="shared" si="55"/>
        <v>50810.091999999997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256</v>
      </c>
      <c r="CS91" s="27">
        <v>30.294</v>
      </c>
      <c r="CT91" s="27">
        <v>8241</v>
      </c>
      <c r="CU91" s="27">
        <v>10.52</v>
      </c>
      <c r="CV91" s="27">
        <v>2296.5100000000002</v>
      </c>
      <c r="CW91" s="7">
        <f t="shared" si="55"/>
        <v>8241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364</v>
      </c>
      <c r="CS92" s="27">
        <v>0.32</v>
      </c>
      <c r="CT92" s="27">
        <v>2180</v>
      </c>
      <c r="CU92" s="27">
        <v>2</v>
      </c>
      <c r="CV92" s="27">
        <v>44.207999999999998</v>
      </c>
      <c r="CW92" s="7">
        <f t="shared" si="55"/>
        <v>2180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362</v>
      </c>
      <c r="CS93" s="27"/>
      <c r="CT93" s="27"/>
      <c r="CU93" s="27">
        <v>5000</v>
      </c>
      <c r="CV93" s="27">
        <v>110607</v>
      </c>
      <c r="CW93" s="7">
        <f t="shared" si="55"/>
        <v>0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1055722568.7739999</v>
      </c>
      <c r="CT94" s="27">
        <v>13044280249.361008</v>
      </c>
      <c r="CU94" s="27">
        <v>1198392463.4400001</v>
      </c>
      <c r="CV94" s="27">
        <v>12814627306.037996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  <row r="104" spans="5:157" ht="15.75" x14ac:dyDescent="0.25"/>
    <row r="105" spans="5:157" ht="15.75" x14ac:dyDescent="0.25"/>
    <row r="106" spans="5:157" ht="15.75" x14ac:dyDescent="0.25"/>
    <row r="107" spans="5:157" ht="15.75" x14ac:dyDescent="0.25"/>
    <row r="108" spans="5:157" ht="15.75" x14ac:dyDescent="0.25"/>
    <row r="109" spans="5:157" ht="15.75" x14ac:dyDescent="0.25"/>
    <row r="110" spans="5:157" ht="15.75" x14ac:dyDescent="0.25"/>
    <row r="111" spans="5:157" ht="15.75" x14ac:dyDescent="0.25"/>
    <row r="112" spans="5:157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ht="15.75" x14ac:dyDescent="0.25"/>
    <row r="242" ht="15.75" x14ac:dyDescent="0.25"/>
    <row r="243" ht="15.75" x14ac:dyDescent="0.25"/>
    <row r="244" ht="15.75" x14ac:dyDescent="0.25"/>
    <row r="245" ht="15.75" x14ac:dyDescent="0.25"/>
    <row r="246" ht="15.75" x14ac:dyDescent="0.25"/>
    <row r="247" ht="15.75" x14ac:dyDescent="0.25"/>
    <row r="248" ht="15.75" x14ac:dyDescent="0.25"/>
    <row r="249" ht="15.75" x14ac:dyDescent="0.25"/>
    <row r="250" ht="15.75" x14ac:dyDescent="0.25"/>
    <row r="251" ht="15.75" x14ac:dyDescent="0.25"/>
    <row r="252" ht="15.75" x14ac:dyDescent="0.25"/>
    <row r="253" ht="15.75" x14ac:dyDescent="0.25"/>
    <row r="254" ht="15.75" x14ac:dyDescent="0.25"/>
    <row r="255" ht="15.75" x14ac:dyDescent="0.25"/>
    <row r="256" ht="15.75" x14ac:dyDescent="0.25"/>
    <row r="257" ht="15.75" x14ac:dyDescent="0.25"/>
    <row r="258" ht="15.75" x14ac:dyDescent="0.25"/>
    <row r="259" ht="15.75" x14ac:dyDescent="0.25"/>
    <row r="260" ht="15.75" x14ac:dyDescent="0.25"/>
    <row r="261" ht="15.75" x14ac:dyDescent="0.25"/>
    <row r="262" ht="15.75" x14ac:dyDescent="0.25"/>
    <row r="263" ht="15.75" x14ac:dyDescent="0.25"/>
    <row r="264" ht="15.75" x14ac:dyDescent="0.25"/>
    <row r="265" ht="15.75" x14ac:dyDescent="0.25"/>
    <row r="266" ht="15.75" x14ac:dyDescent="0.25"/>
    <row r="267" ht="15.75" x14ac:dyDescent="0.25"/>
    <row r="268" ht="15.75" x14ac:dyDescent="0.25"/>
    <row r="269" ht="15.75" x14ac:dyDescent="0.25"/>
    <row r="270" ht="15.75" x14ac:dyDescent="0.25"/>
    <row r="271" ht="15.75" x14ac:dyDescent="0.25"/>
    <row r="272" ht="15.75" x14ac:dyDescent="0.25"/>
    <row r="273" ht="15.75" x14ac:dyDescent="0.25"/>
    <row r="274" ht="15.75" x14ac:dyDescent="0.25"/>
    <row r="275" ht="15.75" x14ac:dyDescent="0.25"/>
    <row r="276" ht="15.75" x14ac:dyDescent="0.25"/>
    <row r="277" ht="15.75" x14ac:dyDescent="0.25"/>
    <row r="278" ht="15.75" x14ac:dyDescent="0.25"/>
    <row r="279" ht="15.75" x14ac:dyDescent="0.25"/>
    <row r="280" ht="15.75" x14ac:dyDescent="0.25"/>
    <row r="281" ht="15.75" x14ac:dyDescent="0.25"/>
    <row r="282" ht="15.75" x14ac:dyDescent="0.25"/>
    <row r="283" ht="15.75" x14ac:dyDescent="0.25"/>
    <row r="284" ht="15.75" x14ac:dyDescent="0.25"/>
    <row r="285" ht="15.75" x14ac:dyDescent="0.25"/>
    <row r="286" ht="15.75" x14ac:dyDescent="0.25"/>
    <row r="287" ht="15.75" x14ac:dyDescent="0.25"/>
    <row r="288" ht="15.75" x14ac:dyDescent="0.25"/>
    <row r="289" ht="15.75" x14ac:dyDescent="0.25"/>
    <row r="290" ht="15.75" x14ac:dyDescent="0.25"/>
    <row r="291" ht="15.75" x14ac:dyDescent="0.25"/>
    <row r="292" ht="15.75" x14ac:dyDescent="0.25"/>
    <row r="293" ht="15.75" x14ac:dyDescent="0.25"/>
    <row r="294" ht="15.75" x14ac:dyDescent="0.25"/>
    <row r="295" ht="15.75" x14ac:dyDescent="0.25"/>
    <row r="296" ht="15.75" x14ac:dyDescent="0.25"/>
    <row r="297" ht="15.75" x14ac:dyDescent="0.25"/>
    <row r="298" ht="15.75" x14ac:dyDescent="0.25"/>
    <row r="299" ht="15.75" x14ac:dyDescent="0.25"/>
    <row r="300" ht="15.75" x14ac:dyDescent="0.25"/>
    <row r="301" ht="15.75" x14ac:dyDescent="0.25"/>
    <row r="302" ht="15.75" x14ac:dyDescent="0.25"/>
    <row r="303" ht="15.75" x14ac:dyDescent="0.25"/>
    <row r="304" ht="15.75" x14ac:dyDescent="0.25"/>
    <row r="305" ht="15.75" x14ac:dyDescent="0.25"/>
    <row r="306" ht="15.75" x14ac:dyDescent="0.25"/>
    <row r="307" ht="15.75" x14ac:dyDescent="0.25"/>
    <row r="308" ht="15.75" x14ac:dyDescent="0.25"/>
    <row r="309" ht="15.75" x14ac:dyDescent="0.25"/>
    <row r="310" ht="15.75" x14ac:dyDescent="0.25"/>
    <row r="311" ht="15.75" x14ac:dyDescent="0.25"/>
    <row r="312" ht="15.75" x14ac:dyDescent="0.25"/>
    <row r="313" ht="15.75" x14ac:dyDescent="0.25"/>
    <row r="314" ht="15.75" x14ac:dyDescent="0.25"/>
    <row r="315" ht="15.75" x14ac:dyDescent="0.25"/>
    <row r="316" ht="15.75" x14ac:dyDescent="0.25"/>
    <row r="317" ht="15.75" x14ac:dyDescent="0.25"/>
    <row r="318" ht="15.75" x14ac:dyDescent="0.25"/>
    <row r="319" ht="15.75" x14ac:dyDescent="0.25"/>
    <row r="320" ht="15.75" x14ac:dyDescent="0.25"/>
    <row r="321" ht="15.75" x14ac:dyDescent="0.25"/>
    <row r="322" ht="15.75" x14ac:dyDescent="0.25"/>
    <row r="323" ht="15.75" x14ac:dyDescent="0.25"/>
    <row r="324" ht="15.75" x14ac:dyDescent="0.25"/>
    <row r="325" ht="15.75" x14ac:dyDescent="0.25"/>
    <row r="326" ht="15.75" x14ac:dyDescent="0.25"/>
    <row r="327" ht="15.75" x14ac:dyDescent="0.25"/>
    <row r="328" ht="15.75" x14ac:dyDescent="0.25"/>
    <row r="329" ht="15.75" x14ac:dyDescent="0.25"/>
    <row r="330" ht="15.75" x14ac:dyDescent="0.25"/>
    <row r="331" ht="15.75" x14ac:dyDescent="0.25"/>
    <row r="332" ht="15.75" x14ac:dyDescent="0.25"/>
    <row r="333" ht="15.75" x14ac:dyDescent="0.25"/>
    <row r="334" ht="15.75" x14ac:dyDescent="0.25"/>
    <row r="335" ht="15.75" x14ac:dyDescent="0.25"/>
    <row r="336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0"/>
  <sheetViews>
    <sheetView showGridLines="0" topLeftCell="A25" zoomScale="85" zoomScaleNormal="85" workbookViewId="0">
      <selection activeCell="B5" sqref="B5:E5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5" bestFit="1" customWidth="1"/>
  </cols>
  <sheetData>
    <row r="1" spans="1:8" ht="15.75" x14ac:dyDescent="0.25">
      <c r="A1" s="13"/>
      <c r="B1" s="14"/>
      <c r="C1" s="14"/>
      <c r="D1" s="14"/>
      <c r="E1" s="14"/>
    </row>
    <row r="2" spans="1:8" x14ac:dyDescent="0.25">
      <c r="A2" s="43" t="s">
        <v>0</v>
      </c>
      <c r="B2" s="44"/>
      <c r="C2" s="44"/>
      <c r="D2" s="44"/>
      <c r="E2" s="45"/>
    </row>
    <row r="3" spans="1:8" ht="55.5" customHeight="1" x14ac:dyDescent="0.25">
      <c r="A3" s="46"/>
      <c r="B3" s="47"/>
      <c r="C3" s="47"/>
      <c r="D3" s="47"/>
      <c r="E3" s="48"/>
    </row>
    <row r="4" spans="1:8" ht="15.75" x14ac:dyDescent="0.25">
      <c r="A4" s="15"/>
      <c r="B4" s="16"/>
      <c r="C4" s="16"/>
      <c r="D4" s="16"/>
      <c r="E4" s="17"/>
    </row>
    <row r="5" spans="1:8" x14ac:dyDescent="0.25">
      <c r="A5" s="49"/>
      <c r="B5" s="51" t="s">
        <v>452</v>
      </c>
      <c r="C5" s="52"/>
      <c r="D5" s="51" t="s">
        <v>453</v>
      </c>
      <c r="E5" s="52"/>
    </row>
    <row r="6" spans="1:8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8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8" x14ac:dyDescent="0.25">
      <c r="A8" s="2" t="str">
        <f>UPPER('Exportations  (adap)'!B9)</f>
        <v>ALIMENTATION, BOISSONS ET TABACS</v>
      </c>
      <c r="B8" s="3">
        <f>'Exportations  (adap)'!C9</f>
        <v>479724</v>
      </c>
      <c r="C8" s="3">
        <f>'Exportations  (adap)'!D9</f>
        <v>8532622</v>
      </c>
      <c r="D8" s="3">
        <f>'Exportations  (adap)'!E9</f>
        <v>422945</v>
      </c>
      <c r="E8" s="3">
        <f>'Exportations  (adap)'!F9</f>
        <v>8210531</v>
      </c>
    </row>
    <row r="9" spans="1:8" ht="16.5" x14ac:dyDescent="0.3">
      <c r="A9" s="5" t="str">
        <f>'Exportations  (adap)'!B10</f>
        <v>Crustacés, mollusques et coquillages</v>
      </c>
      <c r="B9" s="6">
        <f>'Exportations  (adap)'!C10</f>
        <v>12077</v>
      </c>
      <c r="C9" s="6">
        <f>'Exportations  (adap)'!D10</f>
        <v>1396690</v>
      </c>
      <c r="D9" s="6">
        <f>'Exportations  (adap)'!E10</f>
        <v>10805</v>
      </c>
      <c r="E9" s="6">
        <f>'Exportations  (adap)'!F10</f>
        <v>1056558</v>
      </c>
    </row>
    <row r="10" spans="1:8" ht="16.5" x14ac:dyDescent="0.3">
      <c r="A10" s="5" t="str">
        <f>'Exportations  (adap)'!B11</f>
        <v>Fruits frais ou secs, congelés ou en saumure</v>
      </c>
      <c r="B10" s="6">
        <f>'Exportations  (adap)'!C11</f>
        <v>39807</v>
      </c>
      <c r="C10" s="6">
        <f>'Exportations  (adap)'!D11</f>
        <v>1325429</v>
      </c>
      <c r="D10" s="6">
        <f>'Exportations  (adap)'!E11</f>
        <v>18465</v>
      </c>
      <c r="E10" s="6">
        <f>'Exportations  (adap)'!F11</f>
        <v>725487</v>
      </c>
      <c r="H10" s="8"/>
    </row>
    <row r="11" spans="1:8" ht="16.5" x14ac:dyDescent="0.3">
      <c r="A11" s="5" t="str">
        <f>'Exportations  (adap)'!B12</f>
        <v>Tomates fraîches</v>
      </c>
      <c r="B11" s="6">
        <f>'Exportations  (adap)'!C12</f>
        <v>86033</v>
      </c>
      <c r="C11" s="6">
        <f>'Exportations  (adap)'!D12</f>
        <v>1244782</v>
      </c>
      <c r="D11" s="6">
        <f>'Exportations  (adap)'!E12</f>
        <v>101760</v>
      </c>
      <c r="E11" s="6">
        <f>'Exportations  (adap)'!F12</f>
        <v>1609521</v>
      </c>
      <c r="H11" s="8"/>
    </row>
    <row r="12" spans="1:8" ht="16.5" x14ac:dyDescent="0.3">
      <c r="A12" s="5" t="str">
        <f>'Exportations  (adap)'!B13</f>
        <v>Agrumes</v>
      </c>
      <c r="B12" s="6">
        <f>'Exportations  (adap)'!C13</f>
        <v>132354</v>
      </c>
      <c r="C12" s="6">
        <f>'Exportations  (adap)'!D13</f>
        <v>1013581</v>
      </c>
      <c r="D12" s="6">
        <f>'Exportations  (adap)'!E13</f>
        <v>97182</v>
      </c>
      <c r="E12" s="6">
        <f>'Exportations  (adap)'!F13</f>
        <v>943447</v>
      </c>
      <c r="H12" s="8"/>
    </row>
    <row r="13" spans="1:8" ht="16.5" x14ac:dyDescent="0.3">
      <c r="A13" s="5" t="str">
        <f>'Exportations  (adap)'!B14</f>
        <v>Légumes frais, congelés ou en saumure</v>
      </c>
      <c r="B13" s="6">
        <f>'Exportations  (adap)'!C14</f>
        <v>70481</v>
      </c>
      <c r="C13" s="6">
        <f>'Exportations  (adap)'!D14</f>
        <v>874027</v>
      </c>
      <c r="D13" s="6">
        <f>'Exportations  (adap)'!E14</f>
        <v>68154</v>
      </c>
      <c r="E13" s="6">
        <f>'Exportations  (adap)'!F14</f>
        <v>1078439</v>
      </c>
      <c r="H13" s="8"/>
    </row>
    <row r="14" spans="1:8" ht="16.5" x14ac:dyDescent="0.3">
      <c r="A14" s="5" t="str">
        <f>'Exportations  (adap)'!B15</f>
        <v>Fraises et framboises</v>
      </c>
      <c r="B14" s="6">
        <f>'Exportations  (adap)'!C15</f>
        <v>13997</v>
      </c>
      <c r="C14" s="6">
        <f>'Exportations  (adap)'!D15</f>
        <v>800707</v>
      </c>
      <c r="D14" s="6">
        <f>'Exportations  (adap)'!E15</f>
        <v>13493</v>
      </c>
      <c r="E14" s="6">
        <f>'Exportations  (adap)'!F15</f>
        <v>799357</v>
      </c>
    </row>
    <row r="15" spans="1:8" ht="16.5" x14ac:dyDescent="0.3">
      <c r="A15" s="5" t="str">
        <f>'Exportations  (adap)'!B16</f>
        <v>Préparations et conserves de poissons et crustacés</v>
      </c>
      <c r="B15" s="6">
        <f>'Exportations  (adap)'!C16</f>
        <v>8171</v>
      </c>
      <c r="C15" s="6">
        <f>'Exportations  (adap)'!D16</f>
        <v>459214</v>
      </c>
      <c r="D15" s="6">
        <f>'Exportations  (adap)'!E16</f>
        <v>11919</v>
      </c>
      <c r="E15" s="6">
        <f>'Exportations  (adap)'!F16</f>
        <v>579709</v>
      </c>
    </row>
    <row r="16" spans="1:8" ht="16.5" x14ac:dyDescent="0.3">
      <c r="A16" s="5" t="str">
        <f>'Exportations  (adap)'!B17</f>
        <v>Sucre brut ou rafiné</v>
      </c>
      <c r="B16" s="6">
        <f>'Exportations  (adap)'!C17</f>
        <v>66601</v>
      </c>
      <c r="C16" s="6">
        <f>'Exportations  (adap)'!D17</f>
        <v>403736</v>
      </c>
      <c r="D16" s="6">
        <f>'Exportations  (adap)'!E17</f>
        <v>52948</v>
      </c>
      <c r="E16" s="6">
        <f>'Exportations  (adap)'!F17</f>
        <v>391834</v>
      </c>
    </row>
    <row r="17" spans="1:5" ht="16.5" x14ac:dyDescent="0.3">
      <c r="A17" s="5" t="str">
        <f>'Exportations  (adap)'!B18</f>
        <v>Poissons frais, salés, séchés ou fumés</v>
      </c>
      <c r="B17" s="6">
        <f>'Exportations  (adap)'!C18</f>
        <v>15112</v>
      </c>
      <c r="C17" s="6">
        <f>'Exportations  (adap)'!D18</f>
        <v>223772</v>
      </c>
      <c r="D17" s="6">
        <f>'Exportations  (adap)'!E18</f>
        <v>10810</v>
      </c>
      <c r="E17" s="6">
        <f>'Exportations  (adap)'!F18</f>
        <v>196664</v>
      </c>
    </row>
    <row r="18" spans="1:5" ht="16.5" x14ac:dyDescent="0.3">
      <c r="A18" s="5" t="str">
        <f>'Exportations  (adap)'!B19</f>
        <v>Conserves de légumes</v>
      </c>
      <c r="B18" s="6">
        <f>'Exportations  (adap)'!C19</f>
        <v>6691</v>
      </c>
      <c r="C18" s="6">
        <f>'Exportations  (adap)'!D19</f>
        <v>145723</v>
      </c>
      <c r="D18" s="6">
        <f>'Exportations  (adap)'!E19</f>
        <v>6840</v>
      </c>
      <c r="E18" s="6">
        <f>'Exportations  (adap)'!F19</f>
        <v>153944</v>
      </c>
    </row>
    <row r="19" spans="1:5" ht="16.5" x14ac:dyDescent="0.3">
      <c r="A19" s="5" t="str">
        <f>'Exportations  (adap)'!B20</f>
        <v>Patisseries et préparations à base de céréales</v>
      </c>
      <c r="B19" s="6">
        <f>'Exportations  (adap)'!C20</f>
        <v>7982</v>
      </c>
      <c r="C19" s="6">
        <f>'Exportations  (adap)'!D20</f>
        <v>100514</v>
      </c>
      <c r="D19" s="6">
        <f>'Exportations  (adap)'!E20</f>
        <v>9909</v>
      </c>
      <c r="E19" s="6">
        <f>'Exportations  (adap)'!F20</f>
        <v>125013</v>
      </c>
    </row>
    <row r="20" spans="1:5" ht="16.5" x14ac:dyDescent="0.3">
      <c r="A20" s="5" t="str">
        <f>'Exportations  (adap)'!B21</f>
        <v>Tabacs</v>
      </c>
      <c r="B20" s="6">
        <f>'Exportations  (adap)'!C21</f>
        <v>132</v>
      </c>
      <c r="C20" s="6">
        <f>'Exportations  (adap)'!D21</f>
        <v>94087</v>
      </c>
      <c r="D20" s="6">
        <f>'Exportations  (adap)'!E21</f>
        <v>291</v>
      </c>
      <c r="E20" s="6">
        <f>'Exportations  (adap)'!F21</f>
        <v>93862</v>
      </c>
    </row>
    <row r="21" spans="1:5" ht="16.5" x14ac:dyDescent="0.3">
      <c r="A21" s="5" t="str">
        <f>'Exportations  (adap)'!B22</f>
        <v>Préparations alimentaires diverses</v>
      </c>
      <c r="B21" s="6">
        <f>'Exportations  (adap)'!C22</f>
        <v>923</v>
      </c>
      <c r="C21" s="6">
        <f>'Exportations  (adap)'!D22</f>
        <v>80145</v>
      </c>
      <c r="D21" s="6">
        <f>'Exportations  (adap)'!E22</f>
        <v>1109</v>
      </c>
      <c r="E21" s="6">
        <f>'Exportations  (adap)'!F22</f>
        <v>81889</v>
      </c>
    </row>
    <row r="22" spans="1:5" ht="16.5" x14ac:dyDescent="0.3">
      <c r="A22" s="5" t="str">
        <f>'Exportations  (adap)'!B23</f>
        <v>Farine et poudre de poissons</v>
      </c>
      <c r="B22" s="6">
        <f>'Exportations  (adap)'!C23</f>
        <v>4244</v>
      </c>
      <c r="C22" s="6">
        <f>'Exportations  (adap)'!D23</f>
        <v>56387</v>
      </c>
      <c r="D22" s="6">
        <f>'Exportations  (adap)'!E23</f>
        <v>6109</v>
      </c>
      <c r="E22" s="6">
        <f>'Exportations  (adap)'!F23</f>
        <v>97126</v>
      </c>
    </row>
    <row r="23" spans="1:5" ht="16.5" x14ac:dyDescent="0.3">
      <c r="A23" s="5" t="str">
        <f>'Exportations  (adap)'!B24</f>
        <v>Extraits et essences de café ou de thé</v>
      </c>
      <c r="B23" s="6">
        <f>'Exportations  (adap)'!C24</f>
        <v>222</v>
      </c>
      <c r="C23" s="6">
        <f>'Exportations  (adap)'!D24</f>
        <v>39896</v>
      </c>
      <c r="D23" s="6">
        <f>'Exportations  (adap)'!E24</f>
        <v>97</v>
      </c>
      <c r="E23" s="6">
        <f>'Exportations  (adap)'!F24</f>
        <v>16281</v>
      </c>
    </row>
    <row r="24" spans="1:5" ht="16.5" x14ac:dyDescent="0.3">
      <c r="A24" s="5" t="str">
        <f>'Exportations  (adap)'!B25</f>
        <v>Fromage</v>
      </c>
      <c r="B24" s="6">
        <f>'Exportations  (adap)'!C25</f>
        <v>625</v>
      </c>
      <c r="C24" s="6">
        <f>'Exportations  (adap)'!D25</f>
        <v>30461</v>
      </c>
      <c r="D24" s="6">
        <f>'Exportations  (adap)'!E25</f>
        <v>109</v>
      </c>
      <c r="E24" s="6">
        <f>'Exportations  (adap)'!F25</f>
        <v>8013</v>
      </c>
    </row>
    <row r="25" spans="1:5" ht="16.5" x14ac:dyDescent="0.3">
      <c r="A25" s="5" t="str">
        <f>'Exportations  (adap)'!B26</f>
        <v>Conserves de fruits et confitures</v>
      </c>
      <c r="B25" s="6">
        <f>'Exportations  (adap)'!C26</f>
        <v>1171</v>
      </c>
      <c r="C25" s="6">
        <f>'Exportations  (adap)'!D26</f>
        <v>25557</v>
      </c>
      <c r="D25" s="6">
        <f>'Exportations  (adap)'!E26</f>
        <v>622</v>
      </c>
      <c r="E25" s="6">
        <f>'Exportations  (adap)'!F26</f>
        <v>13849</v>
      </c>
    </row>
    <row r="26" spans="1:5" ht="16.5" x14ac:dyDescent="0.3">
      <c r="A26" s="5" t="str">
        <f>'Exportations  (adap)'!B27</f>
        <v>Oeufs</v>
      </c>
      <c r="B26" s="6">
        <f>'Exportations  (adap)'!C27</f>
        <v>525</v>
      </c>
      <c r="C26" s="6">
        <f>'Exportations  (adap)'!D27</f>
        <v>24694</v>
      </c>
      <c r="D26" s="6">
        <f>'Exportations  (adap)'!E27</f>
        <v>416</v>
      </c>
      <c r="E26" s="6">
        <f>'Exportations  (adap)'!F27</f>
        <v>24829</v>
      </c>
    </row>
    <row r="27" spans="1:5" ht="16.5" x14ac:dyDescent="0.3">
      <c r="A27" s="5" t="str">
        <f>'Exportations  (adap)'!B28</f>
        <v>Dattes</v>
      </c>
      <c r="B27" s="6">
        <f>'Exportations  (adap)'!C28</f>
        <v>422</v>
      </c>
      <c r="C27" s="6">
        <f>'Exportations  (adap)'!D28</f>
        <v>23852</v>
      </c>
      <c r="D27" s="6">
        <f>'Exportations  (adap)'!E28</f>
        <v>992</v>
      </c>
      <c r="E27" s="6">
        <f>'Exportations  (adap)'!F28</f>
        <v>40057</v>
      </c>
    </row>
    <row r="28" spans="1:5" ht="16.5" x14ac:dyDescent="0.3">
      <c r="A28" s="5" t="str">
        <f>'Exportations  (adap)'!B29</f>
        <v>Préparations à base de sucre</v>
      </c>
      <c r="B28" s="6">
        <f>'Exportations  (adap)'!C29</f>
        <v>894</v>
      </c>
      <c r="C28" s="6">
        <f>'Exportations  (adap)'!D29</f>
        <v>21505</v>
      </c>
      <c r="D28" s="6">
        <f>'Exportations  (adap)'!E29</f>
        <v>1221</v>
      </c>
      <c r="E28" s="6">
        <f>'Exportations  (adap)'!F29</f>
        <v>28059</v>
      </c>
    </row>
    <row r="29" spans="1:5" ht="16.5" x14ac:dyDescent="0.3">
      <c r="A29" s="5" t="str">
        <f>'Exportations  (adap)'!B30</f>
        <v>Eaux minérales et boissons non alcooliques</v>
      </c>
      <c r="B29" s="6">
        <f>'Exportations  (adap)'!C30</f>
        <v>3001</v>
      </c>
      <c r="C29" s="6">
        <f>'Exportations  (adap)'!D30</f>
        <v>21288</v>
      </c>
      <c r="D29" s="6">
        <f>'Exportations  (adap)'!E30</f>
        <v>2948</v>
      </c>
      <c r="E29" s="6">
        <f>'Exportations  (adap)'!F30</f>
        <v>20836</v>
      </c>
    </row>
    <row r="30" spans="1:5" ht="16.5" x14ac:dyDescent="0.3">
      <c r="A30" s="5" t="str">
        <f>'Exportations  (adap)'!B31</f>
        <v>Epices</v>
      </c>
      <c r="B30" s="6">
        <f>'Exportations  (adap)'!C31</f>
        <v>648</v>
      </c>
      <c r="C30" s="6">
        <f>'Exportations  (adap)'!D31</f>
        <v>16285</v>
      </c>
      <c r="D30" s="6">
        <f>'Exportations  (adap)'!E31</f>
        <v>882</v>
      </c>
      <c r="E30" s="6">
        <f>'Exportations  (adap)'!F31</f>
        <v>22359</v>
      </c>
    </row>
    <row r="31" spans="1:5" ht="16.5" x14ac:dyDescent="0.3">
      <c r="A31" s="5" t="str">
        <f>'Exportations  (adap)'!B32</f>
        <v>Thé</v>
      </c>
      <c r="B31" s="6">
        <f>'Exportations  (adap)'!C32</f>
        <v>65</v>
      </c>
      <c r="C31" s="6">
        <f>'Exportations  (adap)'!D32</f>
        <v>15320</v>
      </c>
      <c r="D31" s="6">
        <f>'Exportations  (adap)'!E32</f>
        <v>120</v>
      </c>
      <c r="E31" s="6">
        <f>'Exportations  (adap)'!F32</f>
        <v>23383</v>
      </c>
    </row>
    <row r="32" spans="1:5" ht="16.5" x14ac:dyDescent="0.3">
      <c r="A32" s="5" t="str">
        <f>'Exportations  (adap)'!B33</f>
        <v>Farines, gruaux, semoules et agglomérés de céréales</v>
      </c>
      <c r="B32" s="6">
        <f>'Exportations  (adap)'!C33</f>
        <v>1944</v>
      </c>
      <c r="C32" s="6">
        <f>'Exportations  (adap)'!D33</f>
        <v>13254</v>
      </c>
      <c r="D32" s="6">
        <f>'Exportations  (adap)'!E33</f>
        <v>1314</v>
      </c>
      <c r="E32" s="6">
        <f>'Exportations  (adap)'!F33</f>
        <v>8064</v>
      </c>
    </row>
    <row r="33" spans="1:5" ht="16.5" x14ac:dyDescent="0.3">
      <c r="A33" s="5" t="str">
        <f>'Exportations  (adap)'!B34</f>
        <v>Bières; vins; vermouths; et autres boissons spiritueuses</v>
      </c>
      <c r="B33" s="6">
        <f>'Exportations  (adap)'!C34</f>
        <v>242</v>
      </c>
      <c r="C33" s="6">
        <f>'Exportations  (adap)'!D34</f>
        <v>11149</v>
      </c>
      <c r="D33" s="6">
        <f>'Exportations  (adap)'!E34</f>
        <v>94</v>
      </c>
      <c r="E33" s="6">
        <f>'Exportations  (adap)'!F34</f>
        <v>6085</v>
      </c>
    </row>
    <row r="34" spans="1:5" ht="16.5" x14ac:dyDescent="0.3">
      <c r="A34" s="5" t="str">
        <f>'Exportations  (adap)'!B35</f>
        <v>Cacao et preparations à base de cacao</v>
      </c>
      <c r="B34" s="6">
        <f>'Exportations  (adap)'!C35</f>
        <v>201</v>
      </c>
      <c r="C34" s="6">
        <f>'Exportations  (adap)'!D35</f>
        <v>10802</v>
      </c>
      <c r="D34" s="6">
        <f>'Exportations  (adap)'!E35</f>
        <v>224</v>
      </c>
      <c r="E34" s="6">
        <f>'Exportations  (adap)'!F35</f>
        <v>10998</v>
      </c>
    </row>
    <row r="35" spans="1:5" ht="16.5" x14ac:dyDescent="0.3">
      <c r="A35" s="5" t="str">
        <f>'Exportations  (adap)'!B36</f>
        <v>Jus de fruits et de légumes</v>
      </c>
      <c r="B35" s="6">
        <f>'Exportations  (adap)'!C36</f>
        <v>326</v>
      </c>
      <c r="C35" s="6">
        <f>'Exportations  (adap)'!D36</f>
        <v>10193</v>
      </c>
      <c r="D35" s="6">
        <f>'Exportations  (adap)'!E36</f>
        <v>476</v>
      </c>
      <c r="E35" s="6">
        <f>'Exportations  (adap)'!F36</f>
        <v>6654</v>
      </c>
    </row>
    <row r="36" spans="1:5" ht="16.5" x14ac:dyDescent="0.3">
      <c r="A36" s="5" t="str">
        <f>'Exportations  (adap)'!B37</f>
        <v>Café</v>
      </c>
      <c r="B36" s="6">
        <f>'Exportations  (adap)'!C37</f>
        <v>61</v>
      </c>
      <c r="C36" s="6">
        <f>'Exportations  (adap)'!D37</f>
        <v>8847</v>
      </c>
      <c r="D36" s="6">
        <f>'Exportations  (adap)'!E37</f>
        <v>50</v>
      </c>
      <c r="E36" s="6">
        <f>'Exportations  (adap)'!F37</f>
        <v>3764</v>
      </c>
    </row>
    <row r="37" spans="1:5" ht="16.5" x14ac:dyDescent="0.3">
      <c r="A37" s="5" t="str">
        <f>'Exportations  (adap)'!B38</f>
        <v>Préparations pour l'alimentation des animaux.</v>
      </c>
      <c r="B37" s="6">
        <f>'Exportations  (adap)'!C38</f>
        <v>1391</v>
      </c>
      <c r="C37" s="6">
        <f>'Exportations  (adap)'!D38</f>
        <v>7706</v>
      </c>
      <c r="D37" s="6">
        <f>'Exportations  (adap)'!E38</f>
        <v>1136</v>
      </c>
      <c r="E37" s="6">
        <f>'Exportations  (adap)'!F38</f>
        <v>9166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3381</v>
      </c>
      <c r="C38" s="6">
        <f>'Exportations  (adap)'!D39</f>
        <v>33019</v>
      </c>
      <c r="D38" s="6">
        <f>'Exportations  (adap)'!E39</f>
        <v>2450</v>
      </c>
      <c r="E38" s="6">
        <f>'Exportations  (adap)'!F39</f>
        <v>35284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42891</v>
      </c>
      <c r="C39" s="3">
        <f>'Exportations  (adap)'!D40</f>
        <v>524836</v>
      </c>
      <c r="D39" s="3">
        <f>'Exportations  (adap)'!E40</f>
        <v>33676</v>
      </c>
      <c r="E39" s="3">
        <f>'Exportations  (adap)'!F40</f>
        <v>438202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36918</v>
      </c>
      <c r="C40" s="6">
        <f>'Exportations  (adap)'!D41</f>
        <v>384691</v>
      </c>
      <c r="D40" s="6">
        <f>'Exportations  (adap)'!E41</f>
        <v>33657</v>
      </c>
      <c r="E40" s="6">
        <f>'Exportations  (adap)'!F41</f>
        <v>397848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105285</v>
      </c>
      <c r="D41" s="6">
        <f>'Exportations  (adap)'!E42</f>
        <v>0</v>
      </c>
      <c r="E41" s="6">
        <f>'Exportations  (adap)'!F42</f>
        <v>40104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5973</v>
      </c>
      <c r="C42" s="6">
        <f>'Exportations  (adap)'!D43</f>
        <v>34860</v>
      </c>
      <c r="D42" s="6">
        <f>'Exportations  (adap)'!E43</f>
        <v>19</v>
      </c>
      <c r="E42" s="6">
        <f>'Exportations  (adap)'!F43</f>
        <v>250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15452</v>
      </c>
      <c r="C43" s="3">
        <f>'Exportations  (adap)'!D44</f>
        <v>442112</v>
      </c>
      <c r="D43" s="3">
        <f>'Exportations  (adap)'!E44</f>
        <v>14147</v>
      </c>
      <c r="E43" s="3">
        <f>'Exportations  (adap)'!F44</f>
        <v>718461</v>
      </c>
    </row>
    <row r="44" spans="1:5" ht="16.5" x14ac:dyDescent="0.3">
      <c r="A44" s="5" t="str">
        <f>'Exportations  (adap)'!B45</f>
        <v>Sous-produits animaux non comestibles</v>
      </c>
      <c r="B44" s="6">
        <f>'Exportations  (adap)'!C45</f>
        <v>1180</v>
      </c>
      <c r="C44" s="6">
        <f>'Exportations  (adap)'!D45</f>
        <v>104958</v>
      </c>
      <c r="D44" s="6">
        <f>'Exportations  (adap)'!E45</f>
        <v>1475</v>
      </c>
      <c r="E44" s="6">
        <f>'Exportations  (adap)'!F45</f>
        <v>91866</v>
      </c>
    </row>
    <row r="45" spans="1:5" ht="16.5" x14ac:dyDescent="0.3">
      <c r="A45" s="5" t="str">
        <f>'Exportations  (adap)'!B46</f>
        <v>Plantes et parties de plantes</v>
      </c>
      <c r="B45" s="6">
        <f>'Exportations  (adap)'!C46</f>
        <v>4157</v>
      </c>
      <c r="C45" s="6">
        <f>'Exportations  (adap)'!D46</f>
        <v>91190</v>
      </c>
      <c r="D45" s="6">
        <f>'Exportations  (adap)'!E46</f>
        <v>2477</v>
      </c>
      <c r="E45" s="6">
        <f>'Exportations  (adap)'!F46</f>
        <v>62275</v>
      </c>
    </row>
    <row r="46" spans="1:5" ht="16.5" x14ac:dyDescent="0.3">
      <c r="A46" s="5" t="str">
        <f>'Exportations  (adap)'!B47</f>
        <v>Huile d'olive brute ou raffinée</v>
      </c>
      <c r="B46" s="6">
        <f>'Exportations  (adap)'!C47</f>
        <v>881</v>
      </c>
      <c r="C46" s="6">
        <f>'Exportations  (adap)'!D47</f>
        <v>34626</v>
      </c>
      <c r="D46" s="6">
        <f>'Exportations  (adap)'!E47</f>
        <v>711</v>
      </c>
      <c r="E46" s="6">
        <f>'Exportations  (adap)'!F47</f>
        <v>65218</v>
      </c>
    </row>
    <row r="47" spans="1:5" ht="16.5" x14ac:dyDescent="0.3">
      <c r="A47" s="5" t="str">
        <f>'Exportations  (adap)'!B48</f>
        <v>Gommes; résines et autres sucs et extraits végétaux</v>
      </c>
      <c r="B47" s="6">
        <f>'Exportations  (adap)'!C48</f>
        <v>153</v>
      </c>
      <c r="C47" s="6">
        <f>'Exportations  (adap)'!D48</f>
        <v>31659</v>
      </c>
      <c r="D47" s="6">
        <f>'Exportations  (adap)'!E48</f>
        <v>100</v>
      </c>
      <c r="E47" s="6">
        <f>'Exportations  (adap)'!F48</f>
        <v>33138</v>
      </c>
    </row>
    <row r="48" spans="1:5" ht="16.5" x14ac:dyDescent="0.3">
      <c r="A48" s="5" t="str">
        <f>'Exportations  (adap)'!B49</f>
        <v>Graisses et huiles de poissons</v>
      </c>
      <c r="B48" s="6">
        <f>'Exportations  (adap)'!C49</f>
        <v>1031</v>
      </c>
      <c r="C48" s="6">
        <f>'Exportations  (adap)'!D49</f>
        <v>28228</v>
      </c>
      <c r="D48" s="6">
        <f>'Exportations  (adap)'!E49</f>
        <v>3590</v>
      </c>
      <c r="E48" s="6">
        <f>'Exportations  (adap)'!F49</f>
        <v>342886</v>
      </c>
    </row>
    <row r="49" spans="1:6" ht="16.5" x14ac:dyDescent="0.3">
      <c r="A49" s="5" t="str">
        <f>'Exportations  (adap)'!B50</f>
        <v>Plantes vivantes et produits de la floriculture</v>
      </c>
      <c r="B49" s="6">
        <f>'Exportations  (adap)'!C50</f>
        <v>938</v>
      </c>
      <c r="C49" s="6">
        <f>'Exportations  (adap)'!D50</f>
        <v>24505</v>
      </c>
      <c r="D49" s="6">
        <f>'Exportations  (adap)'!E50</f>
        <v>1021</v>
      </c>
      <c r="E49" s="6">
        <f>'Exportations  (adap)'!F50</f>
        <v>27236</v>
      </c>
    </row>
    <row r="50" spans="1:6" ht="16.5" x14ac:dyDescent="0.3">
      <c r="A50" s="5" t="str">
        <f>'Exportations  (adap)'!B51</f>
        <v>Huile de tournesol brute ou raffinée</v>
      </c>
      <c r="B50" s="6">
        <f>'Exportations  (adap)'!C51</f>
        <v>1460</v>
      </c>
      <c r="C50" s="6">
        <f>'Exportations  (adap)'!D51</f>
        <v>22825</v>
      </c>
      <c r="D50" s="6">
        <f>'Exportations  (adap)'!E51</f>
        <v>145</v>
      </c>
      <c r="E50" s="6">
        <f>'Exportations  (adap)'!F51</f>
        <v>2240</v>
      </c>
    </row>
    <row r="51" spans="1:6" ht="16.5" x14ac:dyDescent="0.3">
      <c r="A51" s="5" t="str">
        <f>'Exportations  (adap)'!B52</f>
        <v>Autres huiles végétales brutes ou raffinées</v>
      </c>
      <c r="B51" s="6">
        <f>'Exportations  (adap)'!C52</f>
        <v>53</v>
      </c>
      <c r="C51" s="6">
        <f>'Exportations  (adap)'!D52</f>
        <v>20252</v>
      </c>
      <c r="D51" s="6">
        <f>'Exportations  (adap)'!E52</f>
        <v>260</v>
      </c>
      <c r="E51" s="6">
        <f>'Exportations  (adap)'!F52</f>
        <v>32049</v>
      </c>
    </row>
    <row r="52" spans="1:6" ht="16.5" x14ac:dyDescent="0.3">
      <c r="A52" s="5" t="str">
        <f>'Exportations  (adap)'!B53</f>
        <v>Agar-agar</v>
      </c>
      <c r="B52" s="6">
        <f>'Exportations  (adap)'!C53</f>
        <v>66</v>
      </c>
      <c r="C52" s="6">
        <f>'Exportations  (adap)'!D53</f>
        <v>17573</v>
      </c>
      <c r="D52" s="6">
        <f>'Exportations  (adap)'!E53</f>
        <v>51</v>
      </c>
      <c r="E52" s="6">
        <f>'Exportations  (adap)'!F53</f>
        <v>14452</v>
      </c>
    </row>
    <row r="53" spans="1:6" ht="16.5" x14ac:dyDescent="0.3">
      <c r="A53" s="5" t="str">
        <f>'Exportations  (adap)'!B54</f>
        <v>Huile de soja brute ou raffinée</v>
      </c>
      <c r="B53" s="6">
        <f>'Exportations  (adap)'!C54</f>
        <v>932</v>
      </c>
      <c r="C53" s="6">
        <f>'Exportations  (adap)'!D54</f>
        <v>12447</v>
      </c>
      <c r="D53" s="6">
        <f>'Exportations  (adap)'!E54</f>
        <v>392</v>
      </c>
      <c r="E53" s="6">
        <f>'Exportations  (adap)'!F54</f>
        <v>5633</v>
      </c>
    </row>
    <row r="54" spans="1:6" ht="16.5" x14ac:dyDescent="0.3">
      <c r="A54" s="5" t="str">
        <f>'Exportations  (adap)'!B55</f>
        <v>Algues</v>
      </c>
      <c r="B54" s="6">
        <f>'Exportations  (adap)'!C55</f>
        <v>405</v>
      </c>
      <c r="C54" s="6">
        <f>'Exportations  (adap)'!D55</f>
        <v>11080</v>
      </c>
      <c r="D54" s="6">
        <f>'Exportations  (adap)'!E55</f>
        <v>162</v>
      </c>
      <c r="E54" s="6">
        <f>'Exportations  (adap)'!F55</f>
        <v>3883</v>
      </c>
    </row>
    <row r="55" spans="1:6" ht="16.5" x14ac:dyDescent="0.3">
      <c r="A55" s="5" t="str">
        <f>'Exportations  (adap)'!B56</f>
        <v>Animaux vivants</v>
      </c>
      <c r="B55" s="6">
        <f>'Exportations  (adap)'!C56</f>
        <v>9</v>
      </c>
      <c r="C55" s="6">
        <f>'Exportations  (adap)'!D56</f>
        <v>10723</v>
      </c>
      <c r="D55" s="6">
        <f>'Exportations  (adap)'!E56</f>
        <v>3</v>
      </c>
      <c r="E55" s="6">
        <f>'Exportations  (adap)'!F56</f>
        <v>9438</v>
      </c>
    </row>
    <row r="56" spans="1:6" ht="16.5" x14ac:dyDescent="0.3">
      <c r="A56" s="5" t="str">
        <f>'Exportations  (adap)'!B57</f>
        <v>Graines, spores et fruits à ensemencer</v>
      </c>
      <c r="B56" s="6">
        <f>'Exportations  (adap)'!C57</f>
        <v>2</v>
      </c>
      <c r="C56" s="6">
        <f>'Exportations  (adap)'!D57</f>
        <v>8113</v>
      </c>
      <c r="D56" s="6">
        <f>'Exportations  (adap)'!E57</f>
        <v>0</v>
      </c>
      <c r="E56" s="6">
        <f>'Exportations  (adap)'!F57</f>
        <v>499</v>
      </c>
    </row>
    <row r="57" spans="1:6" ht="16.5" x14ac:dyDescent="0.3">
      <c r="A57" s="5" t="str">
        <f>'Exportations  (adap)'!B58</f>
        <v>Graisses et huiles animales sauf de poissons</v>
      </c>
      <c r="B57" s="6">
        <f>'Exportations  (adap)'!C58</f>
        <v>629</v>
      </c>
      <c r="C57" s="6">
        <f>'Exportations  (adap)'!D58</f>
        <v>7063</v>
      </c>
      <c r="D57" s="6">
        <f>'Exportations  (adap)'!E58</f>
        <v>463</v>
      </c>
      <c r="E57" s="6">
        <f>'Exportations  (adap)'!F58</f>
        <v>4754</v>
      </c>
    </row>
    <row r="58" spans="1:6" ht="16.5" x14ac:dyDescent="0.3">
      <c r="A58" s="5" t="str">
        <f>'Exportations  (adap)'!B59</f>
        <v>Liège brut, élaboré et mi-ouvré</v>
      </c>
      <c r="B58" s="6">
        <f>'Exportations  (adap)'!C59</f>
        <v>196</v>
      </c>
      <c r="C58" s="6">
        <f>'Exportations  (adap)'!D59</f>
        <v>3995</v>
      </c>
      <c r="D58" s="6">
        <f>'Exportations  (adap)'!E59</f>
        <v>269</v>
      </c>
      <c r="E58" s="6">
        <f>'Exportations  (adap)'!F59</f>
        <v>10045</v>
      </c>
    </row>
    <row r="59" spans="1:6" ht="16.5" x14ac:dyDescent="0.3">
      <c r="A59" s="5" t="str">
        <f>'Exportations  (adap)'!B60</f>
        <v>Vieux papiers</v>
      </c>
      <c r="B59" s="6">
        <f>'Exportations  (adap)'!C60</f>
        <v>1930</v>
      </c>
      <c r="C59" s="6">
        <f>'Exportations  (adap)'!D60</f>
        <v>3268</v>
      </c>
      <c r="D59" s="6">
        <f>'Exportations  (adap)'!E60</f>
        <v>1663</v>
      </c>
      <c r="E59" s="6">
        <f>'Exportations  (adap)'!F60</f>
        <v>1809</v>
      </c>
    </row>
    <row r="60" spans="1:6" ht="16.5" x14ac:dyDescent="0.3">
      <c r="A60" s="5" t="str">
        <f>'Exportations  (adap)'!B61</f>
        <v>Autres produits bruts d'origine animale et végétale</v>
      </c>
      <c r="B60" s="6">
        <f>'Exportations  (adap)'!C61</f>
        <v>1430</v>
      </c>
      <c r="C60" s="6">
        <f>'Exportations  (adap)'!D61</f>
        <v>9607</v>
      </c>
      <c r="D60" s="6">
        <f>'Exportations  (adap)'!E61</f>
        <v>1365</v>
      </c>
      <c r="E60" s="6">
        <f>'Exportations  (adap)'!F61</f>
        <v>11040</v>
      </c>
    </row>
    <row r="61" spans="1:6" x14ac:dyDescent="0.25">
      <c r="A61" s="2" t="str">
        <f>UPPER('Exportations  (adap)'!B62)</f>
        <v>PRODUITS BRUTS D'ORIGINE MINERALE</v>
      </c>
      <c r="B61" s="3">
        <f>'Exportations  (adap)'!C62</f>
        <v>985088</v>
      </c>
      <c r="C61" s="3">
        <f>'Exportations  (adap)'!D62</f>
        <v>1156707</v>
      </c>
      <c r="D61" s="3">
        <f>'Exportations  (adap)'!E62</f>
        <v>949506</v>
      </c>
      <c r="E61" s="3">
        <f>'Exportations  (adap)'!F62</f>
        <v>1133668</v>
      </c>
    </row>
    <row r="62" spans="1:6" ht="16.5" x14ac:dyDescent="0.3">
      <c r="A62" s="5" t="str">
        <f>'Exportations  (adap)'!B63</f>
        <v>Phosphates</v>
      </c>
      <c r="B62" s="6">
        <f>'Exportations  (adap)'!C63</f>
        <v>419801</v>
      </c>
      <c r="C62" s="6">
        <f>'Exportations  (adap)'!D63</f>
        <v>442050</v>
      </c>
      <c r="D62" s="6">
        <f>'Exportations  (adap)'!E63</f>
        <v>508485</v>
      </c>
      <c r="E62" s="6">
        <f>'Exportations  (adap)'!F63</f>
        <v>690675</v>
      </c>
      <c r="F62" s="4"/>
    </row>
    <row r="63" spans="1:6" ht="16.5" x14ac:dyDescent="0.3">
      <c r="A63" s="5" t="str">
        <f>'Exportations  (adap)'!B64</f>
        <v>Ferraille, déchets, débris de cuivre,fonte, fer, acier et autres mierais</v>
      </c>
      <c r="B63" s="6">
        <f>'Exportations  (adap)'!C64</f>
        <v>7337</v>
      </c>
      <c r="C63" s="6">
        <f>'Exportations  (adap)'!D64</f>
        <v>239811</v>
      </c>
      <c r="D63" s="6">
        <f>'Exportations  (adap)'!E64</f>
        <v>2432</v>
      </c>
      <c r="E63" s="6">
        <f>'Exportations  (adap)'!F64</f>
        <v>75955</v>
      </c>
    </row>
    <row r="64" spans="1:6" ht="16.5" x14ac:dyDescent="0.3">
      <c r="A64" s="5" t="str">
        <f>'Exportations  (adap)'!B65</f>
        <v>Sulfate de baryum</v>
      </c>
      <c r="B64" s="6">
        <f>'Exportations  (adap)'!C65</f>
        <v>121950</v>
      </c>
      <c r="C64" s="6">
        <f>'Exportations  (adap)'!D65</f>
        <v>138522</v>
      </c>
      <c r="D64" s="6">
        <f>'Exportations  (adap)'!E65</f>
        <v>104405</v>
      </c>
      <c r="E64" s="6">
        <f>'Exportations  (adap)'!F65</f>
        <v>124698</v>
      </c>
      <c r="F64" s="4"/>
    </row>
    <row r="65" spans="1:13" ht="16.5" x14ac:dyDescent="0.3">
      <c r="A65" s="5" t="str">
        <f>'Exportations  (adap)'!B66</f>
        <v>Minerai de plomb</v>
      </c>
      <c r="B65" s="6">
        <f>'Exportations  (adap)'!C66</f>
        <v>6032</v>
      </c>
      <c r="C65" s="6">
        <f>'Exportations  (adap)'!D66</f>
        <v>82166</v>
      </c>
      <c r="D65" s="6">
        <f>'Exportations  (adap)'!E66</f>
        <v>3111</v>
      </c>
      <c r="E65" s="6">
        <f>'Exportations  (adap)'!F66</f>
        <v>43428</v>
      </c>
      <c r="F65" s="4"/>
    </row>
    <row r="66" spans="1:13" ht="16.5" x14ac:dyDescent="0.3">
      <c r="A66" s="5" t="str">
        <f>'Exportations  (adap)'!B67</f>
        <v>Minerai de cuivre</v>
      </c>
      <c r="B66" s="6">
        <f>'Exportations  (adap)'!C67</f>
        <v>3864</v>
      </c>
      <c r="C66" s="6">
        <f>'Exportations  (adap)'!D67</f>
        <v>58888</v>
      </c>
      <c r="D66" s="6">
        <f>'Exportations  (adap)'!E67</f>
        <v>6163</v>
      </c>
      <c r="E66" s="6">
        <f>'Exportations  (adap)'!F67</f>
        <v>59422</v>
      </c>
    </row>
    <row r="67" spans="1:13" ht="16.5" x14ac:dyDescent="0.3">
      <c r="A67" s="5" t="str">
        <f>'Exportations  (adap)'!B68</f>
        <v>Marbres; granit; gypse et autres pierres</v>
      </c>
      <c r="B67" s="6">
        <f>'Exportations  (adap)'!C68</f>
        <v>227777</v>
      </c>
      <c r="C67" s="6">
        <f>'Exportations  (adap)'!D68</f>
        <v>50525</v>
      </c>
      <c r="D67" s="6">
        <f>'Exportations  (adap)'!E68</f>
        <v>148875</v>
      </c>
      <c r="E67" s="6">
        <f>'Exportations  (adap)'!F68</f>
        <v>42016</v>
      </c>
    </row>
    <row r="68" spans="1:13" ht="16.5" x14ac:dyDescent="0.3">
      <c r="A68" s="5" t="str">
        <f>'Exportations  (adap)'!B69</f>
        <v>Autres minerais métallifères et déchets métalliques</v>
      </c>
      <c r="B68" s="6">
        <f>'Exportations  (adap)'!C69</f>
        <v>5258</v>
      </c>
      <c r="C68" s="6">
        <f>'Exportations  (adap)'!D69</f>
        <v>43988</v>
      </c>
      <c r="D68" s="6">
        <f>'Exportations  (adap)'!E69</f>
        <v>4928</v>
      </c>
      <c r="E68" s="6">
        <f>'Exportations  (adap)'!F69</f>
        <v>18376</v>
      </c>
    </row>
    <row r="69" spans="1:13" ht="16.5" x14ac:dyDescent="0.3">
      <c r="A69" s="5" t="str">
        <f>'Exportations  (adap)'!B70</f>
        <v>Fluorine spath fluor</v>
      </c>
      <c r="B69" s="6">
        <f>'Exportations  (adap)'!C70</f>
        <v>104372</v>
      </c>
      <c r="C69" s="6">
        <f>'Exportations  (adap)'!D70</f>
        <v>32558</v>
      </c>
      <c r="D69" s="6">
        <f>'Exportations  (adap)'!E70</f>
        <v>57052</v>
      </c>
      <c r="E69" s="6">
        <f>'Exportations  (adap)'!F70</f>
        <v>25153</v>
      </c>
    </row>
    <row r="70" spans="1:13" ht="16.5" x14ac:dyDescent="0.3">
      <c r="A70" s="5" t="str">
        <f>'Exportations  (adap)'!B71</f>
        <v>Minerai de zinc</v>
      </c>
      <c r="B70" s="6">
        <f>'Exportations  (adap)'!C71</f>
        <v>5433</v>
      </c>
      <c r="C70" s="6">
        <f>'Exportations  (adap)'!D71</f>
        <v>22972</v>
      </c>
      <c r="D70" s="6">
        <f>'Exportations  (adap)'!E71</f>
        <v>5606</v>
      </c>
      <c r="E70" s="6">
        <f>'Exportations  (adap)'!F71</f>
        <v>11560</v>
      </c>
    </row>
    <row r="71" spans="1:13" ht="16.5" x14ac:dyDescent="0.3">
      <c r="A71" s="5" t="str">
        <f>'Exportations  (adap)'!B72</f>
        <v>Fibres textiles synthétiques</v>
      </c>
      <c r="B71" s="6">
        <f>'Exportations  (adap)'!C72</f>
        <v>932</v>
      </c>
      <c r="C71" s="6">
        <f>'Exportations  (adap)'!D72</f>
        <v>13231</v>
      </c>
      <c r="D71" s="6">
        <f>'Exportations  (adap)'!E72</f>
        <v>1289</v>
      </c>
      <c r="E71" s="6">
        <f>'Exportations  (adap)'!F72</f>
        <v>12366</v>
      </c>
    </row>
    <row r="72" spans="1:13" ht="16.5" x14ac:dyDescent="0.3">
      <c r="A72" s="5" t="str">
        <f>'Exportations  (adap)'!B73</f>
        <v>Minerai de manganèse</v>
      </c>
      <c r="B72" s="6">
        <f>'Exportations  (adap)'!C73</f>
        <v>6948</v>
      </c>
      <c r="C72" s="6">
        <f>'Exportations  (adap)'!D73</f>
        <v>11926</v>
      </c>
      <c r="D72" s="6">
        <f>'Exportations  (adap)'!E73</f>
        <v>365</v>
      </c>
      <c r="E72" s="6">
        <f>'Exportations  (adap)'!F73</f>
        <v>1505</v>
      </c>
    </row>
    <row r="73" spans="1:13" ht="16.5" x14ac:dyDescent="0.3">
      <c r="A73" s="5" t="str">
        <f>'Exportations  (adap)'!B74</f>
        <v>Autres produits bruts d'origine minérale</v>
      </c>
      <c r="B73" s="6">
        <f>'Exportations  (adap)'!C74</f>
        <v>75384</v>
      </c>
      <c r="C73" s="6">
        <f>'Exportations  (adap)'!D74</f>
        <v>20070</v>
      </c>
      <c r="D73" s="6">
        <f>'Exportations  (adap)'!E74</f>
        <v>106795</v>
      </c>
      <c r="E73" s="6">
        <f>'Exportations  (adap)'!F74</f>
        <v>28514</v>
      </c>
    </row>
    <row r="74" spans="1:13" x14ac:dyDescent="0.25">
      <c r="A74" s="2" t="str">
        <f>UPPER('Exportations  (adap)'!B75)</f>
        <v>DEMI PRODUITS</v>
      </c>
      <c r="B74" s="3">
        <f>'Exportations  (adap)'!C75</f>
        <v>939786</v>
      </c>
      <c r="C74" s="3">
        <f>'Exportations  (adap)'!D75</f>
        <v>7388141</v>
      </c>
      <c r="D74" s="3">
        <f>'Exportations  (adap)'!E75</f>
        <v>1173641</v>
      </c>
      <c r="E74" s="3">
        <f>'Exportations  (adap)'!F75</f>
        <v>7885390</v>
      </c>
      <c r="J74" s="4"/>
      <c r="K74" s="4"/>
      <c r="L74" s="4"/>
      <c r="M74" s="4"/>
    </row>
    <row r="75" spans="1:13" ht="16.5" x14ac:dyDescent="0.3">
      <c r="A75" s="5" t="str">
        <f>'Exportations  (adap)'!B76</f>
        <v>Engrais naturels et chimiques</v>
      </c>
      <c r="B75" s="6">
        <f>'Exportations  (adap)'!C76</f>
        <v>681849</v>
      </c>
      <c r="C75" s="6">
        <f>'Exportations  (adap)'!D76</f>
        <v>4272310</v>
      </c>
      <c r="D75" s="6">
        <f>'Exportations  (adap)'!E76</f>
        <v>867230</v>
      </c>
      <c r="E75" s="6">
        <f>'Exportations  (adap)'!F76</f>
        <v>4508731</v>
      </c>
      <c r="F75" s="4"/>
      <c r="J75" s="4"/>
      <c r="K75" s="4"/>
      <c r="L75" s="4"/>
      <c r="M75" s="4"/>
    </row>
    <row r="76" spans="1:13" ht="16.5" x14ac:dyDescent="0.3">
      <c r="A76" s="5" t="str">
        <f>'Exportations  (adap)'!B77</f>
        <v>Acide phosphorique</v>
      </c>
      <c r="B76" s="6">
        <f>'Exportations  (adap)'!C77</f>
        <v>117909</v>
      </c>
      <c r="C76" s="6">
        <f>'Exportations  (adap)'!D77</f>
        <v>919586</v>
      </c>
      <c r="D76" s="6">
        <f>'Exportations  (adap)'!E77</f>
        <v>167416</v>
      </c>
      <c r="E76" s="6">
        <f>'Exportations  (adap)'!F77</f>
        <v>1107508</v>
      </c>
      <c r="J76" s="4"/>
      <c r="K76" s="4"/>
      <c r="L76" s="4"/>
      <c r="M76" s="4"/>
    </row>
    <row r="77" spans="1:13" ht="16.5" x14ac:dyDescent="0.3">
      <c r="A77" s="5" t="str">
        <f>'Exportations  (adap)'!B78</f>
        <v>Composants électroniques</v>
      </c>
      <c r="B77" s="6">
        <f>'Exportations  (adap)'!C78</f>
        <v>102</v>
      </c>
      <c r="C77" s="6">
        <f>'Exportations  (adap)'!D78</f>
        <v>428105</v>
      </c>
      <c r="D77" s="6">
        <f>'Exportations  (adap)'!E78</f>
        <v>84</v>
      </c>
      <c r="E77" s="6">
        <f>'Exportations  (adap)'!F78</f>
        <v>735971</v>
      </c>
      <c r="G77" s="4"/>
      <c r="H77" s="4"/>
      <c r="I77" s="4"/>
      <c r="J77" s="4"/>
      <c r="K77" s="4"/>
      <c r="L77" s="4"/>
      <c r="M77" s="4"/>
    </row>
    <row r="78" spans="1:13" ht="16.5" x14ac:dyDescent="0.3">
      <c r="A78" s="5" t="str">
        <f>'Exportations  (adap)'!B79</f>
        <v>Fils et câbles électriques</v>
      </c>
      <c r="B78" s="6">
        <f>'Exportations  (adap)'!C79</f>
        <v>2160</v>
      </c>
      <c r="C78" s="6">
        <f>'Exportations  (adap)'!D79</f>
        <v>347423</v>
      </c>
      <c r="D78" s="6">
        <f>'Exportations  (adap)'!E79</f>
        <v>2625</v>
      </c>
      <c r="E78" s="6">
        <f>'Exportations  (adap)'!F79</f>
        <v>326709</v>
      </c>
      <c r="J78" s="4"/>
      <c r="K78" s="4"/>
      <c r="L78" s="4"/>
      <c r="M78" s="4"/>
    </row>
    <row r="79" spans="1:13" ht="16.5" x14ac:dyDescent="0.3">
      <c r="A79" s="5" t="str">
        <f>'Exportations  (adap)'!B80</f>
        <v>Argent brut et ouvrages mi-ouvrés en argent</v>
      </c>
      <c r="B79" s="6">
        <f>'Exportations  (adap)'!C80</f>
        <v>19</v>
      </c>
      <c r="C79" s="6">
        <f>'Exportations  (adap)'!D80</f>
        <v>165361</v>
      </c>
      <c r="D79" s="6">
        <f>'Exportations  (adap)'!E80</f>
        <v>15</v>
      </c>
      <c r="E79" s="6">
        <f>'Exportations  (adap)'!F80</f>
        <v>95362</v>
      </c>
      <c r="G79" s="4"/>
      <c r="H79" s="4"/>
      <c r="I79" s="4"/>
      <c r="J79" s="4"/>
      <c r="K79" s="4"/>
      <c r="L79" s="4"/>
      <c r="M79" s="4"/>
    </row>
    <row r="80" spans="1:13" ht="16.5" x14ac:dyDescent="0.3">
      <c r="A80" s="5" t="str">
        <f>'Exportations  (adap)'!B81</f>
        <v>Cuivre et alliages de cuivre</v>
      </c>
      <c r="B80" s="6">
        <f>'Exportations  (adap)'!C81</f>
        <v>1535</v>
      </c>
      <c r="C80" s="6">
        <f>'Exportations  (adap)'!D81</f>
        <v>121744</v>
      </c>
      <c r="D80" s="6">
        <f>'Exportations  (adap)'!E81</f>
        <v>635</v>
      </c>
      <c r="E80" s="6">
        <f>'Exportations  (adap)'!F81</f>
        <v>43693</v>
      </c>
      <c r="J80" s="4"/>
      <c r="K80" s="4"/>
      <c r="L80" s="4"/>
      <c r="M80" s="4"/>
    </row>
    <row r="81" spans="1:13" ht="16.5" x14ac:dyDescent="0.3">
      <c r="A81" s="5" t="str">
        <f>'Exportations  (adap)'!B82</f>
        <v>Autres métaux communs et ouvrages en ces matières</v>
      </c>
      <c r="B81" s="6">
        <f>'Exportations  (adap)'!C82</f>
        <v>153</v>
      </c>
      <c r="C81" s="6">
        <f>'Exportations  (adap)'!D82</f>
        <v>96673</v>
      </c>
      <c r="D81" s="6">
        <f>'Exportations  (adap)'!E82</f>
        <v>151</v>
      </c>
      <c r="E81" s="6">
        <f>'Exportations  (adap)'!F82</f>
        <v>74109</v>
      </c>
      <c r="J81" s="4"/>
      <c r="K81" s="4"/>
      <c r="L81" s="4"/>
      <c r="M81" s="4"/>
    </row>
    <row r="82" spans="1:13" ht="16.5" x14ac:dyDescent="0.3">
      <c r="A82" s="5" t="str">
        <f>'Exportations  (adap)'!B83</f>
        <v>Tubes; tuyaux et leurs accessoires, en matière plastique</v>
      </c>
      <c r="B82" s="6">
        <f>'Exportations  (adap)'!C83</f>
        <v>527</v>
      </c>
      <c r="C82" s="6">
        <f>'Exportations  (adap)'!D83</f>
        <v>88065</v>
      </c>
      <c r="D82" s="6">
        <f>'Exportations  (adap)'!E83</f>
        <v>1282</v>
      </c>
      <c r="E82" s="6">
        <f>'Exportations  (adap)'!F83</f>
        <v>89894</v>
      </c>
      <c r="G82" s="4"/>
      <c r="H82" s="4"/>
      <c r="I82" s="4"/>
      <c r="J82" s="4"/>
      <c r="K82" s="4"/>
      <c r="L82" s="4"/>
      <c r="M82" s="4"/>
    </row>
    <row r="83" spans="1:13" ht="16.5" x14ac:dyDescent="0.3">
      <c r="A83" s="5" t="str">
        <f>'Exportations  (adap)'!B84</f>
        <v>Isolateurs et pièces isolantes</v>
      </c>
      <c r="B83" s="6">
        <f>'Exportations  (adap)'!C84</f>
        <v>520</v>
      </c>
      <c r="C83" s="6">
        <f>'Exportations  (adap)'!D84</f>
        <v>83835</v>
      </c>
      <c r="D83" s="6">
        <f>'Exportations  (adap)'!E84</f>
        <v>569</v>
      </c>
      <c r="E83" s="6">
        <f>'Exportations  (adap)'!F84</f>
        <v>99360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 s="5" t="str">
        <f>'Exportations  (adap)'!B85</f>
        <v>Produits chimiques</v>
      </c>
      <c r="B84" s="6">
        <f>'Exportations  (adap)'!C85</f>
        <v>3883</v>
      </c>
      <c r="C84" s="6">
        <f>'Exportations  (adap)'!D85</f>
        <v>73644</v>
      </c>
      <c r="D84" s="6">
        <f>'Exportations  (adap)'!E85</f>
        <v>1864</v>
      </c>
      <c r="E84" s="6">
        <f>'Exportations  (adap)'!F85</f>
        <v>33653</v>
      </c>
      <c r="J84" s="4"/>
      <c r="K84" s="4"/>
      <c r="L84" s="4"/>
      <c r="M84" s="4"/>
    </row>
    <row r="85" spans="1:13" ht="16.5" x14ac:dyDescent="0.3">
      <c r="A85" s="5" t="str">
        <f>'Exportations  (adap)'!B86</f>
        <v>Parties de chaussures</v>
      </c>
      <c r="B85" s="6">
        <f>'Exportations  (adap)'!C86</f>
        <v>311</v>
      </c>
      <c r="C85" s="6">
        <f>'Exportations  (adap)'!D86</f>
        <v>64781</v>
      </c>
      <c r="D85" s="6">
        <f>'Exportations  (adap)'!E86</f>
        <v>269</v>
      </c>
      <c r="E85" s="6">
        <f>'Exportations  (adap)'!F86</f>
        <v>59689</v>
      </c>
      <c r="J85" s="4"/>
      <c r="K85" s="4"/>
      <c r="L85" s="4"/>
      <c r="M85" s="4"/>
    </row>
    <row r="86" spans="1:13" ht="16.5" x14ac:dyDescent="0.3">
      <c r="A86" s="5" t="str">
        <f>'Exportations  (adap)'!B87</f>
        <v>Papiers et cartons; ouvrages divers en papiers et cartons</v>
      </c>
      <c r="B86" s="6">
        <f>'Exportations  (adap)'!C87</f>
        <v>4261</v>
      </c>
      <c r="C86" s="6">
        <f>'Exportations  (adap)'!D87</f>
        <v>62007</v>
      </c>
      <c r="D86" s="6">
        <f>'Exportations  (adap)'!E87</f>
        <v>3723</v>
      </c>
      <c r="E86" s="6">
        <f>'Exportations  (adap)'!F87</f>
        <v>63317</v>
      </c>
      <c r="J86" s="4"/>
      <c r="K86" s="4"/>
      <c r="L86" s="4"/>
      <c r="M86" s="4"/>
    </row>
    <row r="87" spans="1:13" ht="16.5" x14ac:dyDescent="0.3">
      <c r="A87" s="5" t="str">
        <f>'Exportations  (adap)'!B88</f>
        <v>Matières plastiques et ouvrages divers en plastique</v>
      </c>
      <c r="B87" s="6">
        <f>'Exportations  (adap)'!C88</f>
        <v>3127</v>
      </c>
      <c r="C87" s="6">
        <f>'Exportations  (adap)'!D88</f>
        <v>59659</v>
      </c>
      <c r="D87" s="6">
        <f>'Exportations  (adap)'!E88</f>
        <v>2842</v>
      </c>
      <c r="E87" s="6">
        <f>'Exportations  (adap)'!F88</f>
        <v>53228</v>
      </c>
      <c r="J87" s="4"/>
      <c r="K87" s="4"/>
      <c r="L87" s="4"/>
      <c r="M87" s="4"/>
    </row>
    <row r="88" spans="1:13" ht="16.5" x14ac:dyDescent="0.3">
      <c r="A88" s="5" t="str">
        <f>'Exportations  (adap)'!B89</f>
        <v>Huiles essentielles, parfums et aromatisants</v>
      </c>
      <c r="B88" s="6">
        <f>'Exportations  (adap)'!C89</f>
        <v>103</v>
      </c>
      <c r="C88" s="6">
        <f>'Exportations  (adap)'!D89</f>
        <v>45958</v>
      </c>
      <c r="D88" s="6">
        <f>'Exportations  (adap)'!E89</f>
        <v>36</v>
      </c>
      <c r="E88" s="6">
        <f>'Exportations  (adap)'!F89</f>
        <v>24781</v>
      </c>
      <c r="G88" s="4"/>
      <c r="H88" s="4"/>
      <c r="I88" s="4"/>
      <c r="J88" s="4"/>
      <c r="K88" s="4"/>
      <c r="L88" s="4"/>
      <c r="M88" s="4"/>
    </row>
    <row r="89" spans="1:13" ht="16.5" x14ac:dyDescent="0.3">
      <c r="A89" s="5" t="str">
        <f>'Exportations  (adap)'!B90</f>
        <v>Caoutchouc et ouvrages en caoutchouc</v>
      </c>
      <c r="B89" s="6">
        <f>'Exportations  (adap)'!C90</f>
        <v>409</v>
      </c>
      <c r="C89" s="6">
        <f>'Exportations  (adap)'!D90</f>
        <v>44758</v>
      </c>
      <c r="D89" s="6">
        <f>'Exportations  (adap)'!E90</f>
        <v>478</v>
      </c>
      <c r="E89" s="6">
        <f>'Exportations  (adap)'!F90</f>
        <v>45639</v>
      </c>
      <c r="J89" s="4"/>
      <c r="K89" s="4"/>
      <c r="L89" s="4"/>
      <c r="M89" s="4"/>
    </row>
    <row r="90" spans="1:13" ht="16.5" x14ac:dyDescent="0.3">
      <c r="A90" s="5" t="str">
        <f>'Exportations  (adap)'!B91</f>
        <v>Aluminium brut, déchets et poudres d'aluminium</v>
      </c>
      <c r="B90" s="6">
        <f>'Exportations  (adap)'!C91</f>
        <v>1898</v>
      </c>
      <c r="C90" s="6">
        <f>'Exportations  (adap)'!D91</f>
        <v>42076</v>
      </c>
      <c r="D90" s="6">
        <f>'Exportations  (adap)'!E91</f>
        <v>1209</v>
      </c>
      <c r="E90" s="6">
        <f>'Exportations  (adap)'!F91</f>
        <v>23465</v>
      </c>
      <c r="J90" s="4"/>
      <c r="K90" s="4"/>
      <c r="L90" s="4"/>
      <c r="M90" s="4"/>
    </row>
    <row r="91" spans="1:13" ht="16.5" x14ac:dyDescent="0.3">
      <c r="A91" s="5" t="str">
        <f>'Exportations  (adap)'!B92</f>
        <v>Accessoires de tuyauterie et construction métallique</v>
      </c>
      <c r="B91" s="6">
        <f>'Exportations  (adap)'!C92</f>
        <v>615</v>
      </c>
      <c r="C91" s="6">
        <f>'Exportations  (adap)'!D92</f>
        <v>37633</v>
      </c>
      <c r="D91" s="6">
        <f>'Exportations  (adap)'!E92</f>
        <v>1617</v>
      </c>
      <c r="E91" s="6">
        <f>'Exportations  (adap)'!F92</f>
        <v>45529</v>
      </c>
      <c r="J91" s="4"/>
      <c r="K91" s="4"/>
      <c r="L91" s="4"/>
      <c r="M91" s="4"/>
    </row>
    <row r="92" spans="1:13" ht="16.5" x14ac:dyDescent="0.3">
      <c r="A92" s="5" t="str">
        <f>'Exportations  (adap)'!B93</f>
        <v>Ciments, chaux et plâtre</v>
      </c>
      <c r="B92" s="6">
        <f>'Exportations  (adap)'!C93</f>
        <v>98198</v>
      </c>
      <c r="C92" s="6">
        <f>'Exportations  (adap)'!D93</f>
        <v>37253</v>
      </c>
      <c r="D92" s="6">
        <f>'Exportations  (adap)'!E93</f>
        <v>93468</v>
      </c>
      <c r="E92" s="6">
        <f>'Exportations  (adap)'!F93</f>
        <v>49243</v>
      </c>
      <c r="G92" s="4"/>
      <c r="H92" s="4"/>
      <c r="I92" s="4"/>
      <c r="J92" s="4"/>
      <c r="K92" s="4"/>
      <c r="L92" s="4"/>
      <c r="M92" s="4"/>
    </row>
    <row r="93" spans="1:13" ht="16.5" x14ac:dyDescent="0.3">
      <c r="A93" s="5" t="str">
        <f>'Exportations  (adap)'!B94</f>
        <v>Produits céramiques</v>
      </c>
      <c r="B93" s="6">
        <f>'Exportations  (adap)'!C94</f>
        <v>2119</v>
      </c>
      <c r="C93" s="6">
        <f>'Exportations  (adap)'!D94</f>
        <v>37138</v>
      </c>
      <c r="D93" s="6">
        <f>'Exportations  (adap)'!E94</f>
        <v>993</v>
      </c>
      <c r="E93" s="6">
        <f>'Exportations  (adap)'!F94</f>
        <v>25241</v>
      </c>
      <c r="J93" s="4"/>
      <c r="K93" s="4"/>
      <c r="L93" s="4"/>
      <c r="M93" s="4"/>
    </row>
    <row r="94" spans="1:13" ht="16.5" x14ac:dyDescent="0.3">
      <c r="A94" s="5" t="str">
        <f>'Exportations  (adap)'!B95</f>
        <v>Ouvrages en pierres, platre, ciment, ou en matières similaires</v>
      </c>
      <c r="B94" s="6">
        <f>'Exportations  (adap)'!C95</f>
        <v>2653</v>
      </c>
      <c r="C94" s="6">
        <f>'Exportations  (adap)'!D95</f>
        <v>35469</v>
      </c>
      <c r="D94" s="6">
        <f>'Exportations  (adap)'!E95</f>
        <v>3593</v>
      </c>
      <c r="E94" s="6">
        <f>'Exportations  (adap)'!F95</f>
        <v>38822</v>
      </c>
      <c r="G94" s="4"/>
      <c r="H94" s="4"/>
      <c r="I94" s="4"/>
      <c r="J94" s="4"/>
      <c r="K94" s="4"/>
      <c r="L94" s="4"/>
      <c r="M94" s="4"/>
    </row>
    <row r="95" spans="1:13" ht="16.5" x14ac:dyDescent="0.3">
      <c r="A95" s="5" t="str">
        <f>'Exportations  (adap)'!B96</f>
        <v>Fils, barres et profilés en aluminium</v>
      </c>
      <c r="B95" s="6">
        <f>'Exportations  (adap)'!C96</f>
        <v>666</v>
      </c>
      <c r="C95" s="6">
        <f>'Exportations  (adap)'!D96</f>
        <v>33489</v>
      </c>
      <c r="D95" s="6">
        <f>'Exportations  (adap)'!E96</f>
        <v>530</v>
      </c>
      <c r="E95" s="6">
        <f>'Exportations  (adap)'!F96</f>
        <v>24560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 s="5" t="str">
        <f>'Exportations  (adap)'!B97</f>
        <v>Bois préparés et ouvrages en bois</v>
      </c>
      <c r="B96" s="6">
        <f>'Exportations  (adap)'!C97</f>
        <v>2176</v>
      </c>
      <c r="C96" s="6">
        <f>'Exportations  (adap)'!D97</f>
        <v>30105</v>
      </c>
      <c r="D96" s="6">
        <f>'Exportations  (adap)'!E97</f>
        <v>2324</v>
      </c>
      <c r="E96" s="6">
        <f>'Exportations  (adap)'!F97</f>
        <v>31658</v>
      </c>
      <c r="J96" s="4"/>
      <c r="K96" s="4"/>
      <c r="L96" s="4"/>
      <c r="M96" s="4"/>
    </row>
    <row r="97" spans="1:13" ht="16.5" x14ac:dyDescent="0.3">
      <c r="A97" s="5" t="str">
        <f>'Exportations  (adap)'!B98</f>
        <v>Verre et ouvrages en verre</v>
      </c>
      <c r="B97" s="6">
        <f>'Exportations  (adap)'!C98</f>
        <v>4016</v>
      </c>
      <c r="C97" s="6">
        <f>'Exportations  (adap)'!D98</f>
        <v>28677</v>
      </c>
      <c r="D97" s="6">
        <f>'Exportations  (adap)'!E98</f>
        <v>12270</v>
      </c>
      <c r="E97" s="6">
        <f>'Exportations  (adap)'!F98</f>
        <v>68222</v>
      </c>
      <c r="G97" s="4"/>
      <c r="H97" s="4"/>
      <c r="I97" s="4"/>
      <c r="J97" s="4"/>
      <c r="K97" s="4"/>
      <c r="L97" s="4"/>
      <c r="M97" s="4"/>
    </row>
    <row r="98" spans="1:13" ht="16.5" x14ac:dyDescent="0.3">
      <c r="A98" s="5" t="str">
        <f>'Exportations  (adap)'!B99</f>
        <v>Quincaillerie sauf de ménage</v>
      </c>
      <c r="B98" s="6">
        <f>'Exportations  (adap)'!C99</f>
        <v>69</v>
      </c>
      <c r="C98" s="6">
        <f>'Exportations  (adap)'!D99</f>
        <v>22526</v>
      </c>
      <c r="D98" s="6">
        <f>'Exportations  (adap)'!E99</f>
        <v>104</v>
      </c>
      <c r="E98" s="6">
        <f>'Exportations  (adap)'!F99</f>
        <v>27006</v>
      </c>
      <c r="J98" s="4"/>
      <c r="K98" s="4"/>
      <c r="L98" s="4"/>
      <c r="M98" s="4"/>
    </row>
    <row r="99" spans="1:13" ht="16.5" x14ac:dyDescent="0.3">
      <c r="A99" s="5" t="str">
        <f>'Exportations  (adap)'!B100</f>
        <v>Cuirs et peaux ayant subi une opération de tannage</v>
      </c>
      <c r="B99" s="6">
        <f>'Exportations  (adap)'!C100</f>
        <v>143</v>
      </c>
      <c r="C99" s="6">
        <f>'Exportations  (adap)'!D100</f>
        <v>20493</v>
      </c>
      <c r="D99" s="6">
        <f>'Exportations  (adap)'!E100</f>
        <v>151</v>
      </c>
      <c r="E99" s="6">
        <f>'Exportations  (adap)'!F100</f>
        <v>23949</v>
      </c>
      <c r="J99" s="4"/>
      <c r="K99" s="4"/>
      <c r="L99" s="4"/>
      <c r="M99" s="4"/>
    </row>
    <row r="100" spans="1:13" ht="16.5" x14ac:dyDescent="0.3">
      <c r="A100" s="5" t="str">
        <f>'Exportations  (adap)'!B101</f>
        <v>Fils de fibres synthétiques et artificielles pour tissage</v>
      </c>
      <c r="B100" s="6">
        <f>'Exportations  (adap)'!C101</f>
        <v>404</v>
      </c>
      <c r="C100" s="6">
        <f>'Exportations  (adap)'!D101</f>
        <v>19468</v>
      </c>
      <c r="D100" s="6">
        <f>'Exportations  (adap)'!E101</f>
        <v>361</v>
      </c>
      <c r="E100" s="6">
        <f>'Exportations  (adap)'!F101</f>
        <v>16717</v>
      </c>
      <c r="J100" s="4"/>
      <c r="K100" s="4"/>
      <c r="L100" s="4"/>
      <c r="M100" s="4"/>
    </row>
    <row r="101" spans="1:13" ht="16.5" x14ac:dyDescent="0.3">
      <c r="A101" s="5" t="str">
        <f>'Exportations  (adap)'!B102</f>
        <v>Produits laminés plats, en fer ou en aciers non alliés</v>
      </c>
      <c r="B101" s="6">
        <f>'Exportations  (adap)'!C102</f>
        <v>2976</v>
      </c>
      <c r="C101" s="6">
        <f>'Exportations  (adap)'!D102</f>
        <v>17211</v>
      </c>
      <c r="D101" s="6">
        <f>'Exportations  (adap)'!E102</f>
        <v>5368</v>
      </c>
      <c r="E101" s="6">
        <f>'Exportations  (adap)'!F102</f>
        <v>45796</v>
      </c>
      <c r="J101" s="4"/>
      <c r="K101" s="4"/>
      <c r="L101" s="4"/>
      <c r="M101" s="4"/>
    </row>
    <row r="102" spans="1:13" ht="16.5" x14ac:dyDescent="0.3">
      <c r="A102" s="5" t="str">
        <f>'Exportations  (adap)'!B103</f>
        <v>Tissus imprégnés ou enduits de matières diverse</v>
      </c>
      <c r="B102" s="6">
        <f>'Exportations  (adap)'!C103</f>
        <v>162</v>
      </c>
      <c r="C102" s="6">
        <f>'Exportations  (adap)'!D103</f>
        <v>13641</v>
      </c>
      <c r="D102" s="6">
        <f>'Exportations  (adap)'!E103</f>
        <v>128</v>
      </c>
      <c r="E102" s="6">
        <f>'Exportations  (adap)'!F103</f>
        <v>9316</v>
      </c>
      <c r="G102" s="4"/>
      <c r="H102" s="4"/>
      <c r="I102" s="4"/>
      <c r="J102" s="4"/>
      <c r="K102" s="4"/>
      <c r="L102" s="4"/>
      <c r="M102" s="4"/>
    </row>
    <row r="103" spans="1:13" ht="16.5" x14ac:dyDescent="0.3">
      <c r="A103" s="5" t="str">
        <f>'Exportations  (adap)'!B104</f>
        <v>Tapis et revêtements de sol</v>
      </c>
      <c r="B103" s="6">
        <f>'Exportations  (adap)'!C104</f>
        <v>48</v>
      </c>
      <c r="C103" s="6">
        <f>'Exportations  (adap)'!D104</f>
        <v>13079</v>
      </c>
      <c r="D103" s="6">
        <f>'Exportations  (adap)'!E104</f>
        <v>64</v>
      </c>
      <c r="E103" s="6">
        <f>'Exportations  (adap)'!F104</f>
        <v>15360</v>
      </c>
      <c r="J103" s="4"/>
      <c r="K103" s="4"/>
      <c r="L103" s="4"/>
      <c r="M103" s="4"/>
    </row>
    <row r="104" spans="1:13" ht="16.5" x14ac:dyDescent="0.3">
      <c r="A104" s="5" t="str">
        <f>'Exportations  (adap)'!B105</f>
        <v>Autres demi-produits</v>
      </c>
      <c r="B104" s="6">
        <f>'Exportations  (adap)'!C105</f>
        <v>6775</v>
      </c>
      <c r="C104" s="6">
        <f>'Exportations  (adap)'!D105</f>
        <v>125974</v>
      </c>
      <c r="D104" s="6">
        <f>'Exportations  (adap)'!E105</f>
        <v>2242</v>
      </c>
      <c r="E104" s="6">
        <f>'Exportations  (adap)'!F105</f>
        <v>78862</v>
      </c>
      <c r="J104" s="4"/>
      <c r="K104" s="4"/>
      <c r="L104" s="4"/>
      <c r="M104" s="4"/>
    </row>
    <row r="105" spans="1:13" x14ac:dyDescent="0.25">
      <c r="A105" s="2" t="str">
        <f>UPPER('Exportations  (adap)'!B106)</f>
        <v>PRODUITS FINIS D'EQUIPEMENT AGRICOLE</v>
      </c>
      <c r="B105" s="3">
        <f>'Exportations  (adap)'!C106</f>
        <v>215</v>
      </c>
      <c r="C105" s="3">
        <f>'Exportations  (adap)'!D106</f>
        <v>22343</v>
      </c>
      <c r="D105" s="3">
        <f>'Exportations  (adap)'!E106</f>
        <v>50</v>
      </c>
      <c r="E105" s="3">
        <f>'Exportations  (adap)'!F106</f>
        <v>14759</v>
      </c>
      <c r="G105" s="4"/>
      <c r="H105" s="4"/>
      <c r="I105" s="4"/>
      <c r="J105" s="4"/>
      <c r="K105" s="4"/>
      <c r="L105" s="4"/>
      <c r="M105" s="4"/>
    </row>
    <row r="106" spans="1:13" ht="16.5" x14ac:dyDescent="0.3">
      <c r="A106" s="5" t="str">
        <f>'Exportations  (adap)'!B107</f>
        <v>Machines et outils agricoles</v>
      </c>
      <c r="B106" s="6">
        <f>'Exportations  (adap)'!C107</f>
        <v>187</v>
      </c>
      <c r="C106" s="6">
        <f>'Exportations  (adap)'!D107</f>
        <v>10811</v>
      </c>
      <c r="D106" s="6">
        <f>'Exportations  (adap)'!E107</f>
        <v>29</v>
      </c>
      <c r="E106" s="6">
        <f>'Exportations  (adap)'!F107</f>
        <v>3770</v>
      </c>
      <c r="J106" s="4"/>
      <c r="K106" s="4"/>
      <c r="L106" s="4"/>
      <c r="M106" s="4"/>
    </row>
    <row r="107" spans="1:13" ht="16.5" x14ac:dyDescent="0.3">
      <c r="A107" s="5" t="str">
        <f>'Exportations  (adap)'!B108</f>
        <v>Autres produits finis d'équipement agricole</v>
      </c>
      <c r="B107" s="6">
        <f>'Exportations  (adap)'!C108</f>
        <v>28</v>
      </c>
      <c r="C107" s="6">
        <f>'Exportations  (adap)'!D108</f>
        <v>11532</v>
      </c>
      <c r="D107" s="6">
        <f>'Exportations  (adap)'!E108</f>
        <v>21</v>
      </c>
      <c r="E107" s="6">
        <f>'Exportations  (adap)'!F108</f>
        <v>10989</v>
      </c>
      <c r="G107" s="4"/>
      <c r="H107" s="4"/>
      <c r="I107" s="4"/>
      <c r="J107" s="4"/>
      <c r="K107" s="4"/>
      <c r="L107" s="4"/>
      <c r="M107" s="4"/>
    </row>
    <row r="108" spans="1:13" x14ac:dyDescent="0.25">
      <c r="A108" s="2" t="str">
        <f>UPPER('Exportations  (adap)'!B109)</f>
        <v>PRODUITS FINIS D'EQUIPEMENT INDUSTRIEL</v>
      </c>
      <c r="B108" s="3">
        <f>'Exportations  (adap)'!C109</f>
        <v>28258</v>
      </c>
      <c r="C108" s="3">
        <f>'Exportations  (adap)'!D109</f>
        <v>7539575</v>
      </c>
      <c r="D108" s="3">
        <f>'Exportations  (adap)'!E109</f>
        <v>26639</v>
      </c>
      <c r="E108" s="3">
        <f>'Exportations  (adap)'!F109</f>
        <v>6991737</v>
      </c>
      <c r="J108" s="4"/>
      <c r="K108" s="4"/>
      <c r="L108" s="4"/>
      <c r="M108" s="4"/>
    </row>
    <row r="109" spans="1:13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19820</v>
      </c>
      <c r="C109" s="6">
        <f>'Exportations  (adap)'!D110</f>
        <v>4149687</v>
      </c>
      <c r="D109" s="6">
        <f>'Exportations  (adap)'!E110</f>
        <v>19500</v>
      </c>
      <c r="E109" s="6">
        <f>'Exportations  (adap)'!F110</f>
        <v>3993086</v>
      </c>
      <c r="J109" s="4"/>
      <c r="K109" s="4"/>
      <c r="L109" s="4"/>
      <c r="M109" s="4"/>
    </row>
    <row r="110" spans="1:13" ht="16.5" x14ac:dyDescent="0.3">
      <c r="A110" s="5" t="str">
        <f>'Exportations  (adap)'!B111</f>
        <v>Parties d'avions et d'autres véhicules aériens ou spatiaux</v>
      </c>
      <c r="B110" s="6">
        <f>'Exportations  (adap)'!C111</f>
        <v>292</v>
      </c>
      <c r="C110" s="6">
        <f>'Exportations  (adap)'!D111</f>
        <v>1299527</v>
      </c>
      <c r="D110" s="6">
        <f>'Exportations  (adap)'!E111</f>
        <v>248</v>
      </c>
      <c r="E110" s="6">
        <f>'Exportations  (adap)'!F111</f>
        <v>1153637</v>
      </c>
      <c r="J110" s="4"/>
      <c r="K110" s="4"/>
      <c r="L110" s="4"/>
      <c r="M110" s="4"/>
    </row>
    <row r="111" spans="1:13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1762</v>
      </c>
      <c r="C111" s="6">
        <f>'Exportations  (adap)'!D112</f>
        <v>951996</v>
      </c>
      <c r="D111" s="6">
        <f>'Exportations  (adap)'!E112</f>
        <v>1549</v>
      </c>
      <c r="E111" s="6">
        <f>'Exportations  (adap)'!F112</f>
        <v>782664</v>
      </c>
      <c r="J111" s="4"/>
      <c r="K111" s="4"/>
      <c r="L111" s="4"/>
      <c r="M111" s="4"/>
    </row>
    <row r="112" spans="1:13" ht="16.5" x14ac:dyDescent="0.3">
      <c r="A112" s="5" t="str">
        <f>'Exportations  (adap)'!B113</f>
        <v>Appareils électriques pour la téléphonie ou la télégraphie par fil</v>
      </c>
      <c r="B112" s="6">
        <f>'Exportations  (adap)'!C113</f>
        <v>44</v>
      </c>
      <c r="C112" s="6">
        <f>'Exportations  (adap)'!D113</f>
        <v>213860</v>
      </c>
      <c r="D112" s="6">
        <f>'Exportations  (adap)'!E113</f>
        <v>22</v>
      </c>
      <c r="E112" s="6">
        <f>'Exportations  (adap)'!F113</f>
        <v>195686</v>
      </c>
      <c r="J112" s="4"/>
      <c r="K112" s="4"/>
      <c r="L112" s="4"/>
      <c r="M112" s="4"/>
    </row>
    <row r="113" spans="1:13" ht="16.5" x14ac:dyDescent="0.3">
      <c r="A113" s="5" t="str">
        <f>'Exportations  (adap)'!B114</f>
        <v>Circuits intégrés et micro-assemblages électroniques</v>
      </c>
      <c r="B113" s="6">
        <f>'Exportations  (adap)'!C114</f>
        <v>175</v>
      </c>
      <c r="C113" s="6">
        <f>'Exportations  (adap)'!D114</f>
        <v>172721</v>
      </c>
      <c r="D113" s="6">
        <f>'Exportations  (adap)'!E114</f>
        <v>207</v>
      </c>
      <c r="E113" s="6">
        <f>'Exportations  (adap)'!F114</f>
        <v>155750</v>
      </c>
      <c r="J113" s="4"/>
      <c r="K113" s="4"/>
      <c r="L113" s="4"/>
      <c r="M113" s="4"/>
    </row>
    <row r="114" spans="1:13" ht="16.5" x14ac:dyDescent="0.3">
      <c r="A114" s="5" t="str">
        <f>'Exportations  (adap)'!B115</f>
        <v>Moteurs à pistons; autres moteurs et leurs parties</v>
      </c>
      <c r="B114" s="6">
        <f>'Exportations  (adap)'!C115</f>
        <v>402</v>
      </c>
      <c r="C114" s="6">
        <f>'Exportations  (adap)'!D115</f>
        <v>99575</v>
      </c>
      <c r="D114" s="6">
        <f>'Exportations  (adap)'!E115</f>
        <v>342</v>
      </c>
      <c r="E114" s="6">
        <f>'Exportations  (adap)'!F115</f>
        <v>109878</v>
      </c>
      <c r="G114" s="4"/>
      <c r="H114" s="4"/>
      <c r="I114" s="4"/>
      <c r="J114" s="4"/>
      <c r="K114" s="4"/>
      <c r="L114" s="4"/>
      <c r="M114" s="4"/>
    </row>
    <row r="115" spans="1:13" ht="16.5" x14ac:dyDescent="0.3">
      <c r="A115" s="5" t="str">
        <f>'Exportations  (adap)'!B116</f>
        <v>Groupes pour le conditionnement de l'air</v>
      </c>
      <c r="B115" s="6">
        <f>'Exportations  (adap)'!C116</f>
        <v>701</v>
      </c>
      <c r="C115" s="6">
        <f>'Exportations  (adap)'!D116</f>
        <v>75063</v>
      </c>
      <c r="D115" s="6">
        <f>'Exportations  (adap)'!E116</f>
        <v>542</v>
      </c>
      <c r="E115" s="6">
        <f>'Exportations  (adap)'!F116</f>
        <v>60998</v>
      </c>
      <c r="J115" s="4"/>
      <c r="K115" s="4"/>
      <c r="L115" s="4"/>
      <c r="M115" s="4"/>
    </row>
    <row r="116" spans="1:13" ht="16.5" x14ac:dyDescent="0.3">
      <c r="A116" s="5" t="str">
        <f>'Exportations  (adap)'!B117</f>
        <v>Réservoirs, bouteilles et fûts métalliques</v>
      </c>
      <c r="B116" s="6">
        <f>'Exportations  (adap)'!C117</f>
        <v>909</v>
      </c>
      <c r="C116" s="6">
        <f>'Exportations  (adap)'!D117</f>
        <v>71421</v>
      </c>
      <c r="D116" s="6">
        <f>'Exportations  (adap)'!E117</f>
        <v>773</v>
      </c>
      <c r="E116" s="6">
        <f>'Exportations  (adap)'!F117</f>
        <v>59242</v>
      </c>
      <c r="G116" s="4"/>
      <c r="H116" s="4"/>
      <c r="I116" s="4"/>
      <c r="J116" s="4"/>
      <c r="K116" s="4"/>
      <c r="L116" s="4"/>
      <c r="M116" s="4"/>
    </row>
    <row r="117" spans="1:13" ht="16.5" x14ac:dyDescent="0.3">
      <c r="A117" s="5" t="str">
        <f>'Exportations  (adap)'!B118</f>
        <v>Voitures utilitaires</v>
      </c>
      <c r="B117" s="6">
        <f>'Exportations  (adap)'!C118</f>
        <v>361</v>
      </c>
      <c r="C117" s="6">
        <f>'Exportations  (adap)'!D118</f>
        <v>59128</v>
      </c>
      <c r="D117" s="6">
        <f>'Exportations  (adap)'!E118</f>
        <v>303</v>
      </c>
      <c r="E117" s="6">
        <f>'Exportations  (adap)'!F118</f>
        <v>28456</v>
      </c>
      <c r="J117" s="4"/>
      <c r="K117" s="4"/>
      <c r="L117" s="4"/>
      <c r="M117" s="4"/>
    </row>
    <row r="118" spans="1:13" ht="16.5" x14ac:dyDescent="0.3">
      <c r="A118" s="5" t="str">
        <f>'Exportations  (adap)'!B119</f>
        <v>Centrifugeuses et appareils pour filtration des liquides ou des gaz</v>
      </c>
      <c r="B118" s="6">
        <f>'Exportations  (adap)'!C119</f>
        <v>240</v>
      </c>
      <c r="C118" s="6">
        <f>'Exportations  (adap)'!D119</f>
        <v>42169</v>
      </c>
      <c r="D118" s="6">
        <f>'Exportations  (adap)'!E119</f>
        <v>297</v>
      </c>
      <c r="E118" s="6">
        <f>'Exportations  (adap)'!F119</f>
        <v>50897</v>
      </c>
      <c r="J118" s="4"/>
      <c r="K118" s="4"/>
      <c r="L118" s="4"/>
      <c r="M118" s="4"/>
    </row>
    <row r="119" spans="1:13" ht="16.5" x14ac:dyDescent="0.3">
      <c r="A119" s="5" t="str">
        <f>'Exportations  (adap)'!B120</f>
        <v>Transformatreurs et convertisseurs électriques</v>
      </c>
      <c r="B119" s="6">
        <f>'Exportations  (adap)'!C120</f>
        <v>409</v>
      </c>
      <c r="C119" s="6">
        <f>'Exportations  (adap)'!D120</f>
        <v>41158</v>
      </c>
      <c r="D119" s="6">
        <f>'Exportations  (adap)'!E120</f>
        <v>222</v>
      </c>
      <c r="E119" s="6">
        <f>'Exportations  (adap)'!F120</f>
        <v>35940</v>
      </c>
      <c r="J119" s="4"/>
      <c r="K119" s="4"/>
      <c r="L119" s="4"/>
      <c r="M119" s="4"/>
    </row>
    <row r="120" spans="1:13" ht="16.5" x14ac:dyDescent="0.3">
      <c r="A120" s="5" t="str">
        <f>'Exportations  (adap)'!B121</f>
        <v>Turboréacteurs et turbopropulseurs et leurs parties</v>
      </c>
      <c r="B120" s="6">
        <f>'Exportations  (adap)'!C121</f>
        <v>9</v>
      </c>
      <c r="C120" s="6">
        <f>'Exportations  (adap)'!D121</f>
        <v>38620</v>
      </c>
      <c r="D120" s="6">
        <f>'Exportations  (adap)'!E121</f>
        <v>8</v>
      </c>
      <c r="E120" s="6">
        <f>'Exportations  (adap)'!F121</f>
        <v>35794</v>
      </c>
      <c r="J120" s="4"/>
      <c r="K120" s="4"/>
      <c r="L120" s="4"/>
      <c r="M120" s="4"/>
    </row>
    <row r="121" spans="1:13" ht="16.5" x14ac:dyDescent="0.3">
      <c r="A121" s="5" t="str">
        <f>'Exportations  (adap)'!B122</f>
        <v>Moteurs et machines génératrices, électriques,</v>
      </c>
      <c r="B121" s="6">
        <f>'Exportations  (adap)'!C122</f>
        <v>218</v>
      </c>
      <c r="C121" s="6">
        <f>'Exportations  (adap)'!D122</f>
        <v>36899</v>
      </c>
      <c r="D121" s="6">
        <f>'Exportations  (adap)'!E122</f>
        <v>24</v>
      </c>
      <c r="E121" s="6">
        <f>'Exportations  (adap)'!F122</f>
        <v>5773</v>
      </c>
      <c r="J121" s="4"/>
      <c r="K121" s="4"/>
      <c r="L121" s="4"/>
      <c r="M121" s="4"/>
    </row>
    <row r="122" spans="1:13" ht="16.5" x14ac:dyDescent="0.3">
      <c r="A122" s="5" t="str">
        <f>'Exportations  (adap)'!B123</f>
        <v>Machines et appareils divers</v>
      </c>
      <c r="B122" s="6">
        <f>'Exportations  (adap)'!C123</f>
        <v>81</v>
      </c>
      <c r="C122" s="6">
        <f>'Exportations  (adap)'!D123</f>
        <v>31276</v>
      </c>
      <c r="D122" s="6">
        <f>'Exportations  (adap)'!E123</f>
        <v>98</v>
      </c>
      <c r="E122" s="6">
        <f>'Exportations  (adap)'!F123</f>
        <v>33330</v>
      </c>
      <c r="G122" s="4"/>
      <c r="H122" s="4"/>
      <c r="I122" s="4"/>
      <c r="J122" s="4"/>
      <c r="K122" s="4"/>
      <c r="L122" s="4"/>
      <c r="M122" s="4"/>
    </row>
    <row r="123" spans="1:13" ht="16.5" x14ac:dyDescent="0.3">
      <c r="A123" s="5" t="str">
        <f>'Exportations  (adap)'!B124</f>
        <v>Machines et appareils servant à l'impression</v>
      </c>
      <c r="B123" s="6">
        <f>'Exportations  (adap)'!C124</f>
        <v>113</v>
      </c>
      <c r="C123" s="6">
        <f>'Exportations  (adap)'!D124</f>
        <v>22879</v>
      </c>
      <c r="D123" s="6">
        <f>'Exportations  (adap)'!E124</f>
        <v>123</v>
      </c>
      <c r="E123" s="6">
        <f>'Exportations  (adap)'!F124</f>
        <v>23078</v>
      </c>
      <c r="J123" s="4"/>
      <c r="K123" s="4"/>
      <c r="L123" s="4"/>
      <c r="M123" s="4"/>
    </row>
    <row r="124" spans="1:13" ht="16.5" x14ac:dyDescent="0.3">
      <c r="A124" s="5" t="str">
        <f>'Exportations  (adap)'!B125</f>
        <v>Instruments et appareils médico-chirurgicaux</v>
      </c>
      <c r="B124" s="6">
        <f>'Exportations  (adap)'!C125</f>
        <v>60</v>
      </c>
      <c r="C124" s="6">
        <f>'Exportations  (adap)'!D125</f>
        <v>21759</v>
      </c>
      <c r="D124" s="6">
        <f>'Exportations  (adap)'!E125</f>
        <v>37</v>
      </c>
      <c r="E124" s="6">
        <f>'Exportations  (adap)'!F125</f>
        <v>20055</v>
      </c>
      <c r="J124" s="4"/>
      <c r="K124" s="4"/>
      <c r="L124" s="4"/>
      <c r="M124" s="4"/>
    </row>
    <row r="125" spans="1:13" ht="16.5" x14ac:dyDescent="0.3">
      <c r="A125" s="5" t="str">
        <f>'Exportations  (adap)'!B126</f>
        <v>Instruments de mesure, de controle ou de précisions</v>
      </c>
      <c r="B125" s="6">
        <f>'Exportations  (adap)'!C126</f>
        <v>43</v>
      </c>
      <c r="C125" s="6">
        <f>'Exportations  (adap)'!D126</f>
        <v>18927</v>
      </c>
      <c r="D125" s="6">
        <f>'Exportations  (adap)'!E126</f>
        <v>31</v>
      </c>
      <c r="E125" s="6">
        <f>'Exportations  (adap)'!F126</f>
        <v>17371</v>
      </c>
      <c r="G125" s="4"/>
      <c r="H125" s="4"/>
      <c r="I125" s="4"/>
      <c r="J125" s="4"/>
      <c r="K125" s="4"/>
      <c r="L125" s="4"/>
      <c r="M125" s="4"/>
    </row>
    <row r="126" spans="1:13" ht="16.5" x14ac:dyDescent="0.3">
      <c r="A126" s="5" t="str">
        <f>'Exportations  (adap)'!B127</f>
        <v>Groupes électrogènes et convertisseurs rotatifs électriques</v>
      </c>
      <c r="B126" s="6">
        <f>'Exportations  (adap)'!C127</f>
        <v>147</v>
      </c>
      <c r="C126" s="6">
        <f>'Exportations  (adap)'!D127</f>
        <v>18452</v>
      </c>
      <c r="D126" s="6">
        <f>'Exportations  (adap)'!E127</f>
        <v>161</v>
      </c>
      <c r="E126" s="6">
        <f>'Exportations  (adap)'!F127</f>
        <v>23834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 s="5" t="str">
        <f>'Exportations  (adap)'!B128</f>
        <v>Bandages et pneumatiques</v>
      </c>
      <c r="B127" s="6">
        <f>'Exportations  (adap)'!C128</f>
        <v>579</v>
      </c>
      <c r="C127" s="6">
        <f>'Exportations  (adap)'!D128</f>
        <v>17941</v>
      </c>
      <c r="D127" s="6">
        <f>'Exportations  (adap)'!E128</f>
        <v>21</v>
      </c>
      <c r="E127" s="6">
        <f>'Exportations  (adap)'!F128</f>
        <v>1838</v>
      </c>
      <c r="J127" s="4"/>
      <c r="K127" s="4"/>
      <c r="L127" s="4"/>
      <c r="M127" s="4"/>
    </row>
    <row r="128" spans="1:13" ht="16.5" x14ac:dyDescent="0.3">
      <c r="A128" s="5" t="str">
        <f>'Exportations  (adap)'!B129</f>
        <v>Articles textiles d'emballage</v>
      </c>
      <c r="B128" s="6">
        <f>'Exportations  (adap)'!C129</f>
        <v>459</v>
      </c>
      <c r="C128" s="6">
        <f>'Exportations  (adap)'!D129</f>
        <v>14581</v>
      </c>
      <c r="D128" s="6">
        <f>'Exportations  (adap)'!E129</f>
        <v>183</v>
      </c>
      <c r="E128" s="6">
        <f>'Exportations  (adap)'!F129</f>
        <v>10589</v>
      </c>
      <c r="J128" s="4"/>
      <c r="K128" s="4"/>
      <c r="L128" s="4"/>
      <c r="M128" s="4"/>
    </row>
    <row r="129" spans="1:13" ht="16.5" x14ac:dyDescent="0.3">
      <c r="A129" s="5" t="str">
        <f>'Exportations  (adap)'!B130</f>
        <v>Avions et autres véhicules aériens ou spatiaux</v>
      </c>
      <c r="B129" s="6">
        <f>'Exportations  (adap)'!C130</f>
        <v>3</v>
      </c>
      <c r="C129" s="6">
        <f>'Exportations  (adap)'!D130</f>
        <v>13701</v>
      </c>
      <c r="D129" s="6">
        <f>'Exportations  (adap)'!E130</f>
        <v>1</v>
      </c>
      <c r="E129" s="6">
        <f>'Exportations  (adap)'!F130</f>
        <v>4934</v>
      </c>
      <c r="J129" s="4"/>
      <c r="K129" s="4"/>
      <c r="L129" s="4"/>
      <c r="M129" s="4"/>
    </row>
    <row r="130" spans="1:13" ht="16.5" x14ac:dyDescent="0.3">
      <c r="A130" s="5" t="str">
        <f>'Exportations  (adap)'!B131</f>
        <v>Parties de machines ou d'appareils ne comportant pas de connexions électriques</v>
      </c>
      <c r="B130" s="6">
        <f>'Exportations  (adap)'!C131</f>
        <v>59</v>
      </c>
      <c r="C130" s="6">
        <f>'Exportations  (adap)'!D131</f>
        <v>10623</v>
      </c>
      <c r="D130" s="6">
        <f>'Exportations  (adap)'!E131</f>
        <v>43</v>
      </c>
      <c r="E130" s="6">
        <f>'Exportations  (adap)'!F131</f>
        <v>10741</v>
      </c>
      <c r="J130" s="4"/>
      <c r="K130" s="4"/>
      <c r="L130" s="4"/>
      <c r="M130" s="4"/>
    </row>
    <row r="131" spans="1:13" ht="16.5" x14ac:dyDescent="0.3">
      <c r="A131" s="5" t="str">
        <f>'Exportations  (adap)'!B132</f>
        <v>Pompes et compresseurs</v>
      </c>
      <c r="B131" s="6">
        <f>'Exportations  (adap)'!C132</f>
        <v>44</v>
      </c>
      <c r="C131" s="6">
        <f>'Exportations  (adap)'!D132</f>
        <v>8063</v>
      </c>
      <c r="D131" s="6">
        <f>'Exportations  (adap)'!E132</f>
        <v>73</v>
      </c>
      <c r="E131" s="6">
        <f>'Exportations  (adap)'!F132</f>
        <v>9335</v>
      </c>
      <c r="J131" s="4"/>
      <c r="K131" s="4"/>
      <c r="L131" s="4"/>
      <c r="M131" s="4"/>
    </row>
    <row r="132" spans="1:13" ht="16.5" x14ac:dyDescent="0.3">
      <c r="A132" s="5" t="str">
        <f>'Exportations  (adap)'!B133</f>
        <v>Sous systèmes électroniques</v>
      </c>
      <c r="B132" s="6">
        <f>'Exportations  (adap)'!C133</f>
        <v>4</v>
      </c>
      <c r="C132" s="6">
        <f>'Exportations  (adap)'!D133</f>
        <v>8032</v>
      </c>
      <c r="D132" s="6">
        <f>'Exportations  (adap)'!E133</f>
        <v>3</v>
      </c>
      <c r="E132" s="6">
        <f>'Exportations  (adap)'!F133</f>
        <v>7704</v>
      </c>
      <c r="G132" s="4"/>
      <c r="H132" s="4"/>
      <c r="I132" s="4"/>
      <c r="J132" s="4"/>
      <c r="K132" s="4"/>
      <c r="L132" s="4"/>
      <c r="M132" s="4"/>
    </row>
    <row r="133" spans="1:13" ht="16.5" x14ac:dyDescent="0.3">
      <c r="A133" s="5" t="str">
        <f>'Exportations  (adap)'!B134</f>
        <v>Articles divers en caoutchouc</v>
      </c>
      <c r="B133" s="6">
        <f>'Exportations  (adap)'!C134</f>
        <v>66</v>
      </c>
      <c r="C133" s="6">
        <f>'Exportations  (adap)'!D134</f>
        <v>7693</v>
      </c>
      <c r="D133" s="6">
        <f>'Exportations  (adap)'!E134</f>
        <v>99</v>
      </c>
      <c r="E133" s="6">
        <f>'Exportations  (adap)'!F134</f>
        <v>14423</v>
      </c>
      <c r="J133" s="4"/>
      <c r="K133" s="4"/>
      <c r="L133" s="4"/>
      <c r="M133" s="4"/>
    </row>
    <row r="134" spans="1:13" ht="16.5" x14ac:dyDescent="0.3">
      <c r="A134" s="5" t="str">
        <f>'Exportations  (adap)'!B135</f>
        <v>Machines à trier, concasser, broyer ou agglomérer</v>
      </c>
      <c r="B134" s="6">
        <f>'Exportations  (adap)'!C135</f>
        <v>111</v>
      </c>
      <c r="C134" s="6">
        <f>'Exportations  (adap)'!D135</f>
        <v>7645</v>
      </c>
      <c r="D134" s="6">
        <f>'Exportations  (adap)'!E135</f>
        <v>273</v>
      </c>
      <c r="E134" s="6">
        <f>'Exportations  (adap)'!F135</f>
        <v>22997</v>
      </c>
      <c r="J134" s="4"/>
      <c r="K134" s="4"/>
      <c r="L134" s="4"/>
      <c r="M134" s="4"/>
    </row>
    <row r="135" spans="1:13" ht="16.5" x14ac:dyDescent="0.3">
      <c r="A135" s="5" t="str">
        <f>'Exportations  (adap)'!B136</f>
        <v>Piles, batteries de piles et acumulateurs électriques</v>
      </c>
      <c r="B135" s="6">
        <f>'Exportations  (adap)'!C136</f>
        <v>293</v>
      </c>
      <c r="C135" s="6">
        <f>'Exportations  (adap)'!D136</f>
        <v>7465</v>
      </c>
      <c r="D135" s="6">
        <f>'Exportations  (adap)'!E136</f>
        <v>510</v>
      </c>
      <c r="E135" s="6">
        <f>'Exportations  (adap)'!F136</f>
        <v>11816</v>
      </c>
      <c r="J135" s="4"/>
      <c r="K135" s="4"/>
      <c r="L135" s="4"/>
      <c r="M135" s="4"/>
    </row>
    <row r="136" spans="1:13" ht="16.5" x14ac:dyDescent="0.3">
      <c r="A136" s="5" t="str">
        <f>'Exportations  (adap)'!B137</f>
        <v>Meubles; mobilier medico-chirurgical; articles de literie et appareils d'eclairage</v>
      </c>
      <c r="B136" s="6">
        <f>'Exportations  (adap)'!C137</f>
        <v>71</v>
      </c>
      <c r="C136" s="6">
        <f>'Exportations  (adap)'!D137</f>
        <v>7443</v>
      </c>
      <c r="D136" s="6">
        <f>'Exportations  (adap)'!E137</f>
        <v>49</v>
      </c>
      <c r="E136" s="6">
        <f>'Exportations  (adap)'!F137</f>
        <v>9826</v>
      </c>
      <c r="G136" s="4"/>
      <c r="H136" s="4"/>
      <c r="I136" s="4"/>
      <c r="J136" s="4"/>
      <c r="K136" s="4"/>
      <c r="L136" s="4"/>
      <c r="M136" s="4"/>
    </row>
    <row r="137" spans="1:13" ht="16.5" x14ac:dyDescent="0.3">
      <c r="A137" s="5" t="str">
        <f>'Exportations  (adap)'!B138</f>
        <v>Sacs, malles et ouvrages divers en cuir</v>
      </c>
      <c r="B137" s="6">
        <f>'Exportations  (adap)'!C138</f>
        <v>13</v>
      </c>
      <c r="C137" s="6">
        <f>'Exportations  (adap)'!D138</f>
        <v>6172</v>
      </c>
      <c r="D137" s="6">
        <f>'Exportations  (adap)'!E138</f>
        <v>10</v>
      </c>
      <c r="E137" s="6">
        <f>'Exportations  (adap)'!F138</f>
        <v>4588</v>
      </c>
      <c r="J137" s="4"/>
      <c r="K137" s="4"/>
      <c r="L137" s="4"/>
      <c r="M137" s="4"/>
    </row>
    <row r="138" spans="1:13" ht="16.5" x14ac:dyDescent="0.3">
      <c r="A138" s="5" t="str">
        <f>'Exportations  (adap)'!B139</f>
        <v>Appareils et dispositifs, même chauffés électriquement</v>
      </c>
      <c r="B138" s="6">
        <f>'Exportations  (adap)'!C139</f>
        <v>42</v>
      </c>
      <c r="C138" s="6">
        <f>'Exportations  (adap)'!D139</f>
        <v>5715</v>
      </c>
      <c r="D138" s="6">
        <f>'Exportations  (adap)'!E139</f>
        <v>14</v>
      </c>
      <c r="E138" s="6">
        <f>'Exportations  (adap)'!F139</f>
        <v>1716</v>
      </c>
      <c r="J138" s="4"/>
      <c r="K138" s="4"/>
      <c r="L138" s="4"/>
      <c r="M138" s="4"/>
    </row>
    <row r="139" spans="1:13" ht="16.5" x14ac:dyDescent="0.3">
      <c r="A139" s="5" t="str">
        <f>'Exportations  (adap)'!B140</f>
        <v>Autres produits finis d'équipement industriel</v>
      </c>
      <c r="B139" s="6">
        <f>'Exportations  (adap)'!C140</f>
        <v>728</v>
      </c>
      <c r="C139" s="6">
        <f>'Exportations  (adap)'!D140</f>
        <v>59384</v>
      </c>
      <c r="D139" s="6">
        <f>'Exportations  (adap)'!E140</f>
        <v>873</v>
      </c>
      <c r="E139" s="6">
        <f>'Exportations  (adap)'!F140</f>
        <v>95761</v>
      </c>
      <c r="J139" s="4"/>
      <c r="K139" s="4"/>
      <c r="L139" s="4"/>
      <c r="M139" s="4"/>
    </row>
    <row r="140" spans="1:13" x14ac:dyDescent="0.25">
      <c r="A140" s="2" t="str">
        <f>UPPER('Exportations  (adap)'!B141)</f>
        <v>PRODUITS FINIS DE CONSOMMATION</v>
      </c>
      <c r="B140" s="3">
        <f>'Exportations  (adap)'!C141</f>
        <v>81058</v>
      </c>
      <c r="C140" s="3">
        <f>'Exportations  (adap)'!D141</f>
        <v>9711001</v>
      </c>
      <c r="D140" s="3">
        <f>'Exportations  (adap)'!E141</f>
        <v>98974</v>
      </c>
      <c r="E140" s="3">
        <f>'Exportations  (adap)'!F141</f>
        <v>10850320</v>
      </c>
      <c r="J140" s="4"/>
      <c r="K140" s="4"/>
      <c r="L140" s="4"/>
      <c r="M140" s="4"/>
    </row>
    <row r="141" spans="1:13" ht="16.5" x14ac:dyDescent="0.3">
      <c r="A141" s="5" t="str">
        <f>'Exportations  (adap)'!B142</f>
        <v>Voitures de tourisme</v>
      </c>
      <c r="B141" s="6">
        <f>'Exportations  (adap)'!C142</f>
        <v>22091</v>
      </c>
      <c r="C141" s="6">
        <f>'Exportations  (adap)'!D142</f>
        <v>2548430</v>
      </c>
      <c r="D141" s="6">
        <f>'Exportations  (adap)'!E142</f>
        <v>39592</v>
      </c>
      <c r="E141" s="6">
        <f>'Exportations  (adap)'!F142</f>
        <v>3987380</v>
      </c>
      <c r="J141" s="4"/>
      <c r="K141" s="4"/>
      <c r="L141" s="4"/>
      <c r="M141" s="4"/>
    </row>
    <row r="142" spans="1:13" ht="16.5" x14ac:dyDescent="0.3">
      <c r="A142" s="5" t="str">
        <f>'Exportations  (adap)'!B143</f>
        <v>Vêtements confectionnes</v>
      </c>
      <c r="B142" s="6">
        <f>'Exportations  (adap)'!C143</f>
        <v>7085</v>
      </c>
      <c r="C142" s="6">
        <f>'Exportations  (adap)'!D143</f>
        <v>2499095</v>
      </c>
      <c r="D142" s="6">
        <f>'Exportations  (adap)'!E143</f>
        <v>6715</v>
      </c>
      <c r="E142" s="6">
        <f>'Exportations  (adap)'!F143</f>
        <v>2315525</v>
      </c>
      <c r="J142" s="4"/>
      <c r="K142" s="4"/>
      <c r="L142" s="4"/>
      <c r="M142" s="4"/>
    </row>
    <row r="143" spans="1:13" ht="16.5" x14ac:dyDescent="0.3">
      <c r="A143" s="5" t="str">
        <f>'Exportations  (adap)'!B144</f>
        <v>Parties et pièces pour voitures et véhicules de tourisme</v>
      </c>
      <c r="B143" s="6">
        <f>'Exportations  (adap)'!C144</f>
        <v>23951</v>
      </c>
      <c r="C143" s="6">
        <f>'Exportations  (adap)'!D144</f>
        <v>1673039</v>
      </c>
      <c r="D143" s="6">
        <f>'Exportations  (adap)'!E144</f>
        <v>21395</v>
      </c>
      <c r="E143" s="6">
        <f>'Exportations  (adap)'!F144</f>
        <v>1476010</v>
      </c>
      <c r="G143" s="4"/>
      <c r="H143" s="4"/>
      <c r="I143" s="4"/>
      <c r="J143" s="4"/>
      <c r="K143" s="4"/>
      <c r="L143" s="4"/>
      <c r="M143" s="4"/>
    </row>
    <row r="144" spans="1:13" ht="16.5" x14ac:dyDescent="0.3">
      <c r="A144" s="5" t="str">
        <f>'Exportations  (adap)'!B145</f>
        <v>Sièges, meubles,matelas et articles d'éclairage</v>
      </c>
      <c r="B144" s="6">
        <f>'Exportations  (adap)'!C145</f>
        <v>3621</v>
      </c>
      <c r="C144" s="6">
        <f>'Exportations  (adap)'!D145</f>
        <v>663220</v>
      </c>
      <c r="D144" s="6">
        <f>'Exportations  (adap)'!E145</f>
        <v>2988</v>
      </c>
      <c r="E144" s="6">
        <f>'Exportations  (adap)'!F145</f>
        <v>415952</v>
      </c>
      <c r="J144" s="4"/>
      <c r="K144" s="4"/>
      <c r="L144" s="4"/>
      <c r="M144" s="4"/>
    </row>
    <row r="145" spans="1:13" ht="16.5" x14ac:dyDescent="0.3">
      <c r="A145" s="5" t="str">
        <f>'Exportations  (adap)'!B146</f>
        <v>Articles de bonneterie</v>
      </c>
      <c r="B145" s="6">
        <f>'Exportations  (adap)'!C146</f>
        <v>3447</v>
      </c>
      <c r="C145" s="6">
        <f>'Exportations  (adap)'!D146</f>
        <v>646416</v>
      </c>
      <c r="D145" s="6">
        <f>'Exportations  (adap)'!E146</f>
        <v>3538</v>
      </c>
      <c r="E145" s="6">
        <f>'Exportations  (adap)'!F146</f>
        <v>673151</v>
      </c>
      <c r="G145" s="4"/>
      <c r="H145" s="4"/>
      <c r="I145" s="4"/>
      <c r="J145" s="4"/>
      <c r="K145" s="4"/>
      <c r="L145" s="4"/>
      <c r="M145" s="4"/>
    </row>
    <row r="146" spans="1:13" ht="16.5" x14ac:dyDescent="0.3">
      <c r="A146" s="5" t="str">
        <f>'Exportations  (adap)'!B147</f>
        <v>Equipements électriques divers</v>
      </c>
      <c r="B146" s="6">
        <f>'Exportations  (adap)'!C147</f>
        <v>1503</v>
      </c>
      <c r="C146" s="6">
        <f>'Exportations  (adap)'!D147</f>
        <v>303733</v>
      </c>
      <c r="D146" s="6">
        <f>'Exportations  (adap)'!E147</f>
        <v>1425</v>
      </c>
      <c r="E146" s="6">
        <f>'Exportations  (adap)'!F147</f>
        <v>284715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 s="5" t="str">
        <f>'Exportations  (adap)'!B148</f>
        <v>Chaussures</v>
      </c>
      <c r="B147" s="6">
        <f>'Exportations  (adap)'!C148</f>
        <v>1049</v>
      </c>
      <c r="C147" s="6">
        <f>'Exportations  (adap)'!D148</f>
        <v>236495</v>
      </c>
      <c r="D147" s="6">
        <f>'Exportations  (adap)'!E148</f>
        <v>977</v>
      </c>
      <c r="E147" s="6">
        <f>'Exportations  (adap)'!F148</f>
        <v>225835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 s="5" t="str">
        <f>'Exportations  (adap)'!B149</f>
        <v>Ouvrages divers en matières plastiques</v>
      </c>
      <c r="B148" s="6">
        <f>'Exportations  (adap)'!C149</f>
        <v>2800</v>
      </c>
      <c r="C148" s="6">
        <f>'Exportations  (adap)'!D149</f>
        <v>146706</v>
      </c>
      <c r="D148" s="6">
        <f>'Exportations  (adap)'!E149</f>
        <v>3392</v>
      </c>
      <c r="E148" s="6">
        <f>'Exportations  (adap)'!F149</f>
        <v>176047</v>
      </c>
      <c r="J148" s="4"/>
      <c r="K148" s="4"/>
      <c r="L148" s="4"/>
      <c r="M148" s="4"/>
    </row>
    <row r="149" spans="1:13" ht="16.5" x14ac:dyDescent="0.3">
      <c r="A149" s="5" t="str">
        <f>'Exportations  (adap)'!B150</f>
        <v>Médicaments et autres produits pharmaceutiques</v>
      </c>
      <c r="B149" s="6">
        <f>'Exportations  (adap)'!C150</f>
        <v>504</v>
      </c>
      <c r="C149" s="6">
        <f>'Exportations  (adap)'!D150</f>
        <v>129848</v>
      </c>
      <c r="D149" s="6">
        <f>'Exportations  (adap)'!E150</f>
        <v>685</v>
      </c>
      <c r="E149" s="6">
        <f>'Exportations  (adap)'!F150</f>
        <v>131074</v>
      </c>
      <c r="J149" s="4"/>
      <c r="K149" s="4"/>
      <c r="L149" s="4"/>
      <c r="M149" s="4"/>
    </row>
    <row r="150" spans="1:13" ht="16.5" x14ac:dyDescent="0.3">
      <c r="A150" s="5" t="str">
        <f>'Exportations  (adap)'!B151</f>
        <v>Couvertures, linge  et autres articles textiles confectionnés</v>
      </c>
      <c r="B150" s="6">
        <f>'Exportations  (adap)'!C151</f>
        <v>545</v>
      </c>
      <c r="C150" s="6">
        <f>'Exportations  (adap)'!D151</f>
        <v>121740</v>
      </c>
      <c r="D150" s="6">
        <f>'Exportations  (adap)'!E151</f>
        <v>1228</v>
      </c>
      <c r="E150" s="6">
        <f>'Exportations  (adap)'!F151</f>
        <v>329162</v>
      </c>
      <c r="J150" s="4"/>
      <c r="K150" s="4"/>
      <c r="L150" s="4"/>
      <c r="M150" s="4"/>
    </row>
    <row r="151" spans="1:13" ht="16.5" x14ac:dyDescent="0.3">
      <c r="A151" s="5" t="str">
        <f>'Exportations  (adap)'!B152</f>
        <v>Articles divers en caoutchouc</v>
      </c>
      <c r="B151" s="6">
        <f>'Exportations  (adap)'!C152</f>
        <v>876</v>
      </c>
      <c r="C151" s="6">
        <f>'Exportations  (adap)'!D152</f>
        <v>107089</v>
      </c>
      <c r="D151" s="6">
        <f>'Exportations  (adap)'!E152</f>
        <v>811</v>
      </c>
      <c r="E151" s="6">
        <f>'Exportations  (adap)'!F152</f>
        <v>111922</v>
      </c>
      <c r="J151" s="4"/>
      <c r="K151" s="4"/>
      <c r="L151" s="4"/>
      <c r="M151" s="4"/>
    </row>
    <row r="152" spans="1:13" ht="16.5" x14ac:dyDescent="0.3">
      <c r="A152" s="5" t="str">
        <f>'Exportations  (adap)'!B153</f>
        <v>Ouvrages divers en fer ou en acier</v>
      </c>
      <c r="B152" s="6">
        <f>'Exportations  (adap)'!C153</f>
        <v>4205</v>
      </c>
      <c r="C152" s="6">
        <f>'Exportations  (adap)'!D153</f>
        <v>81928</v>
      </c>
      <c r="D152" s="6">
        <f>'Exportations  (adap)'!E153</f>
        <v>5895</v>
      </c>
      <c r="E152" s="6">
        <f>'Exportations  (adap)'!F153</f>
        <v>152713</v>
      </c>
      <c r="J152" s="4"/>
      <c r="K152" s="4"/>
      <c r="L152" s="4"/>
      <c r="M152" s="4"/>
    </row>
    <row r="153" spans="1:13" ht="16.5" x14ac:dyDescent="0.3">
      <c r="A153" s="5" t="str">
        <f>'Exportations  (adap)'!B154</f>
        <v>Quincaillerie de ménage et articles d'économie domestique</v>
      </c>
      <c r="B153" s="6">
        <f>'Exportations  (adap)'!C154</f>
        <v>646</v>
      </c>
      <c r="C153" s="6">
        <f>'Exportations  (adap)'!D154</f>
        <v>72498</v>
      </c>
      <c r="D153" s="6">
        <f>'Exportations  (adap)'!E154</f>
        <v>703</v>
      </c>
      <c r="E153" s="6">
        <f>'Exportations  (adap)'!F154</f>
        <v>70227</v>
      </c>
      <c r="J153" s="4"/>
      <c r="K153" s="4"/>
      <c r="L153" s="4"/>
      <c r="M153" s="4"/>
    </row>
    <row r="154" spans="1:13" ht="16.5" x14ac:dyDescent="0.3">
      <c r="A154" s="5" t="str">
        <f>'Exportations  (adap)'!B155</f>
        <v>Produits de parfumerie ou de toilette et preparations cosmetiques</v>
      </c>
      <c r="B154" s="6">
        <f>'Exportations  (adap)'!C155</f>
        <v>513</v>
      </c>
      <c r="C154" s="6">
        <f>'Exportations  (adap)'!D155</f>
        <v>70581</v>
      </c>
      <c r="D154" s="6">
        <f>'Exportations  (adap)'!E155</f>
        <v>342</v>
      </c>
      <c r="E154" s="6">
        <f>'Exportations  (adap)'!F155</f>
        <v>63851</v>
      </c>
      <c r="J154" s="4"/>
      <c r="K154" s="4"/>
      <c r="L154" s="4"/>
      <c r="M154" s="4"/>
    </row>
    <row r="155" spans="1:13" ht="16.5" x14ac:dyDescent="0.3">
      <c r="A155" s="5" t="str">
        <f>'Exportations  (adap)'!B156</f>
        <v>Vaisselle et objets céramiques divers</v>
      </c>
      <c r="B155" s="6">
        <f>'Exportations  (adap)'!C156</f>
        <v>2701</v>
      </c>
      <c r="C155" s="6">
        <f>'Exportations  (adap)'!D156</f>
        <v>49896</v>
      </c>
      <c r="D155" s="6">
        <f>'Exportations  (adap)'!E156</f>
        <v>2461</v>
      </c>
      <c r="E155" s="6">
        <f>'Exportations  (adap)'!F156</f>
        <v>49226</v>
      </c>
      <c r="J155" s="4"/>
      <c r="K155" s="4"/>
      <c r="L155" s="4"/>
      <c r="M155" s="4"/>
    </row>
    <row r="156" spans="1:13" ht="16.5" x14ac:dyDescent="0.3">
      <c r="A156" s="5" t="str">
        <f>'Exportations  (adap)'!B157</f>
        <v>Sacs, malles et ouvrages divers en cuir</v>
      </c>
      <c r="B156" s="6">
        <f>'Exportations  (adap)'!C157</f>
        <v>199</v>
      </c>
      <c r="C156" s="6">
        <f>'Exportations  (adap)'!D157</f>
        <v>46849</v>
      </c>
      <c r="D156" s="6">
        <f>'Exportations  (adap)'!E157</f>
        <v>177</v>
      </c>
      <c r="E156" s="6">
        <f>'Exportations  (adap)'!F157</f>
        <v>53764</v>
      </c>
    </row>
    <row r="157" spans="1:13" ht="16.5" x14ac:dyDescent="0.3">
      <c r="A157" s="5" t="str">
        <f>'Exportations  (adap)'!B158</f>
        <v>Livres et imprimés divers</v>
      </c>
      <c r="B157" s="6">
        <f>'Exportations  (adap)'!C158</f>
        <v>102</v>
      </c>
      <c r="C157" s="6">
        <f>'Exportations  (adap)'!D158</f>
        <v>41392</v>
      </c>
      <c r="D157" s="6">
        <f>'Exportations  (adap)'!E158</f>
        <v>108</v>
      </c>
      <c r="E157" s="6">
        <f>'Exportations  (adap)'!F158</f>
        <v>43289</v>
      </c>
    </row>
    <row r="158" spans="1:13" ht="16.5" x14ac:dyDescent="0.3">
      <c r="A158" s="5" t="str">
        <f>'Exportations  (adap)'!B159</f>
        <v>Ouvrages divers en verre</v>
      </c>
      <c r="B158" s="6">
        <f>'Exportations  (adap)'!C159</f>
        <v>193</v>
      </c>
      <c r="C158" s="6">
        <f>'Exportations  (adap)'!D159</f>
        <v>39415</v>
      </c>
      <c r="D158" s="6">
        <f>'Exportations  (adap)'!E159</f>
        <v>939</v>
      </c>
      <c r="E158" s="6">
        <f>'Exportations  (adap)'!F159</f>
        <v>30510</v>
      </c>
    </row>
    <row r="159" spans="1:13" ht="16.5" x14ac:dyDescent="0.3">
      <c r="A159" s="5" t="str">
        <f>'Exportations  (adap)'!B160</f>
        <v>Papiers finis et ouvrages en papier</v>
      </c>
      <c r="B159" s="6">
        <f>'Exportations  (adap)'!C160</f>
        <v>2374</v>
      </c>
      <c r="C159" s="6">
        <f>'Exportations  (adap)'!D160</f>
        <v>21887</v>
      </c>
      <c r="D159" s="6">
        <f>'Exportations  (adap)'!E160</f>
        <v>2146</v>
      </c>
      <c r="E159" s="6">
        <f>'Exportations  (adap)'!F160</f>
        <v>26706</v>
      </c>
    </row>
    <row r="160" spans="1:13" ht="16.5" x14ac:dyDescent="0.3">
      <c r="A160" s="5" t="str">
        <f>'Exportations  (adap)'!B161</f>
        <v>Ouvrages divers en cuivre</v>
      </c>
      <c r="B160" s="6">
        <f>'Exportations  (adap)'!C161</f>
        <v>38</v>
      </c>
      <c r="C160" s="6">
        <f>'Exportations  (adap)'!D161</f>
        <v>19205</v>
      </c>
      <c r="D160" s="6">
        <f>'Exportations  (adap)'!E161</f>
        <v>26</v>
      </c>
      <c r="E160" s="6">
        <f>'Exportations  (adap)'!F161</f>
        <v>5880</v>
      </c>
    </row>
    <row r="161" spans="1:5" ht="16.5" x14ac:dyDescent="0.3">
      <c r="A161" s="5" t="str">
        <f>'Exportations  (adap)'!B162</f>
        <v>Ouvrages divers en bois en sparterie ou en vannerie</v>
      </c>
      <c r="B161" s="6">
        <f>'Exportations  (adap)'!C162</f>
        <v>402</v>
      </c>
      <c r="C161" s="6">
        <f>'Exportations  (adap)'!D162</f>
        <v>18599</v>
      </c>
      <c r="D161" s="6">
        <f>'Exportations  (adap)'!E162</f>
        <v>401</v>
      </c>
      <c r="E161" s="6">
        <f>'Exportations  (adap)'!F162</f>
        <v>19679</v>
      </c>
    </row>
    <row r="162" spans="1:5" ht="16.5" x14ac:dyDescent="0.3">
      <c r="A162" s="5" t="str">
        <f>'Exportations  (adap)'!B163</f>
        <v>Tissus et fils de fibres synthétiques et artificielles</v>
      </c>
      <c r="B162" s="6">
        <f>'Exportations  (adap)'!C163</f>
        <v>193</v>
      </c>
      <c r="C162" s="6">
        <f>'Exportations  (adap)'!D163</f>
        <v>17578</v>
      </c>
      <c r="D162" s="6">
        <f>'Exportations  (adap)'!E163</f>
        <v>214</v>
      </c>
      <c r="E162" s="6">
        <f>'Exportations  (adap)'!F163</f>
        <v>28869</v>
      </c>
    </row>
    <row r="163" spans="1:5" ht="16.5" x14ac:dyDescent="0.3">
      <c r="A163" s="5" t="str">
        <f>'Exportations  (adap)'!B164</f>
        <v>Tissus spéciaux, velours, dentelles et broderies</v>
      </c>
      <c r="B163" s="6">
        <f>'Exportations  (adap)'!C164</f>
        <v>45</v>
      </c>
      <c r="C163" s="6">
        <f>'Exportations  (adap)'!D164</f>
        <v>15066</v>
      </c>
      <c r="D163" s="6">
        <f>'Exportations  (adap)'!E164</f>
        <v>57</v>
      </c>
      <c r="E163" s="6">
        <f>'Exportations  (adap)'!F164</f>
        <v>22919</v>
      </c>
    </row>
    <row r="164" spans="1:5" ht="16.5" x14ac:dyDescent="0.3">
      <c r="A164" s="5" t="str">
        <f>'Exportations  (adap)'!B165</f>
        <v>Tapis et revêtements de sol</v>
      </c>
      <c r="B164" s="6">
        <f>'Exportations  (adap)'!C165</f>
        <v>102</v>
      </c>
      <c r="C164" s="6">
        <f>'Exportations  (adap)'!D165</f>
        <v>14783</v>
      </c>
      <c r="D164" s="6">
        <f>'Exportations  (adap)'!E165</f>
        <v>95</v>
      </c>
      <c r="E164" s="6">
        <f>'Exportations  (adap)'!F165</f>
        <v>8570</v>
      </c>
    </row>
    <row r="165" spans="1:5" ht="16.5" x14ac:dyDescent="0.3">
      <c r="A165" s="5" t="str">
        <f>'Exportations  (adap)'!B166</f>
        <v>Tissus et fils de coton</v>
      </c>
      <c r="B165" s="6">
        <f>'Exportations  (adap)'!C166</f>
        <v>142</v>
      </c>
      <c r="C165" s="6">
        <f>'Exportations  (adap)'!D166</f>
        <v>14335</v>
      </c>
      <c r="D165" s="6">
        <f>'Exportations  (adap)'!E166</f>
        <v>222</v>
      </c>
      <c r="E165" s="6">
        <f>'Exportations  (adap)'!F166</f>
        <v>21710</v>
      </c>
    </row>
    <row r="166" spans="1:5" ht="16.5" x14ac:dyDescent="0.3">
      <c r="A166" s="5" t="str">
        <f>'Exportations  (adap)'!B167</f>
        <v>Peintures, vernis et mastics</v>
      </c>
      <c r="B166" s="6">
        <f>'Exportations  (adap)'!C167</f>
        <v>450</v>
      </c>
      <c r="C166" s="6">
        <f>'Exportations  (adap)'!D167</f>
        <v>13573</v>
      </c>
      <c r="D166" s="6">
        <f>'Exportations  (adap)'!E167</f>
        <v>271</v>
      </c>
      <c r="E166" s="6">
        <f>'Exportations  (adap)'!F167</f>
        <v>8713</v>
      </c>
    </row>
    <row r="167" spans="1:5" ht="16.5" x14ac:dyDescent="0.3">
      <c r="A167" s="5" t="str">
        <f>'Exportations  (adap)'!B168</f>
        <v>Perles et bijouteries de fantaisie</v>
      </c>
      <c r="B167" s="6">
        <f>'Exportations  (adap)'!C168</f>
        <v>2</v>
      </c>
      <c r="C167" s="6">
        <f>'Exportations  (adap)'!D168</f>
        <v>13315</v>
      </c>
      <c r="D167" s="6">
        <f>'Exportations  (adap)'!E168</f>
        <v>2</v>
      </c>
      <c r="E167" s="6">
        <f>'Exportations  (adap)'!F168</f>
        <v>10797</v>
      </c>
    </row>
    <row r="168" spans="1:5" ht="16.5" x14ac:dyDescent="0.3">
      <c r="A168" s="5" t="str">
        <f>'Exportations  (adap)'!B169</f>
        <v>Jouets, jeux et articles de divertissement ou de sport</v>
      </c>
      <c r="B168" s="6">
        <f>'Exportations  (adap)'!C169</f>
        <v>89</v>
      </c>
      <c r="C168" s="6">
        <f>'Exportations  (adap)'!D169</f>
        <v>9609</v>
      </c>
      <c r="D168" s="6">
        <f>'Exportations  (adap)'!E169</f>
        <v>94</v>
      </c>
      <c r="E168" s="6">
        <f>'Exportations  (adap)'!F169</f>
        <v>9031</v>
      </c>
    </row>
    <row r="169" spans="1:5" ht="16.5" x14ac:dyDescent="0.3">
      <c r="A169" s="5" t="str">
        <f>'Exportations  (adap)'!B170</f>
        <v>Savons; agents de surface organiques et préparations tensio-avtives</v>
      </c>
      <c r="B169" s="6">
        <f>'Exportations  (adap)'!C170</f>
        <v>329</v>
      </c>
      <c r="C169" s="6">
        <f>'Exportations  (adap)'!D170</f>
        <v>8794</v>
      </c>
      <c r="D169" s="6">
        <f>'Exportations  (adap)'!E170</f>
        <v>985</v>
      </c>
      <c r="E169" s="6">
        <f>'Exportations  (adap)'!F170</f>
        <v>13918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861</v>
      </c>
      <c r="C170" s="6">
        <f>'Exportations  (adap)'!D171</f>
        <v>65887</v>
      </c>
      <c r="D170" s="6">
        <f>'Exportations  (adap)'!E171</f>
        <v>1090</v>
      </c>
      <c r="E170" s="6">
        <f>'Exportations  (adap)'!F171</f>
        <v>83175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41263</v>
      </c>
      <c r="D171" s="23">
        <f>'Exportations  (adap)'!E172</f>
        <v>0</v>
      </c>
      <c r="E171" s="3">
        <f>'Exportations  (adap)'!F172</f>
        <v>1952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2572474</v>
      </c>
      <c r="C172" s="10">
        <f>'Exportations  (adap)'!D173</f>
        <v>35358601</v>
      </c>
      <c r="D172" s="10">
        <f>'Exportations  (adap)'!E173</f>
        <v>2719578</v>
      </c>
      <c r="E172" s="10">
        <f>'Exportations  (adap)'!F173</f>
        <v>36245018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sortState ref="G76:I156">
    <sortCondition descending="1" ref="G76:G156"/>
  </sortState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"/>
  <sheetViews>
    <sheetView showGridLines="0" tabSelected="1" zoomScale="85" zoomScaleNormal="85" workbookViewId="0">
      <selection activeCell="B5" sqref="B5:E5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">
        <v>452</v>
      </c>
      <c r="C5" s="52"/>
      <c r="D5" s="51" t="s">
        <v>453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1371261</v>
      </c>
      <c r="C8" s="2">
        <f>'Importations (adap)'!D9</f>
        <v>8258700</v>
      </c>
      <c r="D8" s="2">
        <f>'Importations (adap)'!E9</f>
        <v>1390413</v>
      </c>
      <c r="E8" s="2">
        <f>'Importations (adap)'!F9</f>
        <v>7962321</v>
      </c>
    </row>
    <row r="9" spans="1:5" ht="16.5" x14ac:dyDescent="0.3">
      <c r="A9" s="5" t="str">
        <f>'Importations (adap)'!B10</f>
        <v>Blé</v>
      </c>
      <c r="B9" s="5">
        <f>'Importations (adap)'!C10</f>
        <v>380250</v>
      </c>
      <c r="C9" s="5">
        <f>'Importations (adap)'!D10</f>
        <v>1164039</v>
      </c>
      <c r="D9" s="5">
        <f>'Importations (adap)'!E10</f>
        <v>733459</v>
      </c>
      <c r="E9" s="5">
        <f>'Importations (adap)'!F10</f>
        <v>2197359</v>
      </c>
    </row>
    <row r="10" spans="1:5" ht="16.5" x14ac:dyDescent="0.3">
      <c r="A10" s="5" t="str">
        <f>'Importations (adap)'!B11</f>
        <v>Sucre brut ou rafiné</v>
      </c>
      <c r="B10" s="5">
        <f>'Importations (adap)'!C11</f>
        <v>209871</v>
      </c>
      <c r="C10" s="5">
        <f>'Importations (adap)'!D11</f>
        <v>1124090</v>
      </c>
      <c r="D10" s="5">
        <f>'Importations (adap)'!E11</f>
        <v>161286</v>
      </c>
      <c r="E10" s="5">
        <f>'Importations (adap)'!F11</f>
        <v>1052603</v>
      </c>
    </row>
    <row r="11" spans="1:5" ht="16.5" x14ac:dyDescent="0.3">
      <c r="A11" s="5" t="str">
        <f>'Importations (adap)'!B12</f>
        <v>Mais</v>
      </c>
      <c r="B11" s="5">
        <f>'Importations (adap)'!C12</f>
        <v>264160</v>
      </c>
      <c r="C11" s="5">
        <f>'Importations (adap)'!D12</f>
        <v>693190</v>
      </c>
      <c r="D11" s="5">
        <f>'Importations (adap)'!E12</f>
        <v>138628</v>
      </c>
      <c r="E11" s="5">
        <f>'Importations (adap)'!F12</f>
        <v>360210</v>
      </c>
    </row>
    <row r="12" spans="1:5" ht="16.5" x14ac:dyDescent="0.3">
      <c r="A12" s="5" t="str">
        <f>'Importations (adap)'!B13</f>
        <v>Tourteaux et autres résidus des industries alimentaires</v>
      </c>
      <c r="B12" s="5">
        <f>'Importations (adap)'!C13</f>
        <v>206475</v>
      </c>
      <c r="C12" s="5">
        <f>'Importations (adap)'!D13</f>
        <v>527858</v>
      </c>
      <c r="D12" s="5">
        <f>'Importations (adap)'!E13</f>
        <v>98160</v>
      </c>
      <c r="E12" s="5">
        <f>'Importations (adap)'!F13</f>
        <v>371054</v>
      </c>
    </row>
    <row r="13" spans="1:5" ht="16.5" x14ac:dyDescent="0.3">
      <c r="A13" s="5" t="str">
        <f>'Importations (adap)'!B14</f>
        <v>Animaux vivants</v>
      </c>
      <c r="B13" s="5">
        <f>'Importations (adap)'!C14</f>
        <v>9309</v>
      </c>
      <c r="C13" s="5">
        <f>'Importations (adap)'!D14</f>
        <v>449334</v>
      </c>
      <c r="D13" s="5">
        <f>'Importations (adap)'!E14</f>
        <v>2236</v>
      </c>
      <c r="E13" s="5">
        <f>'Importations (adap)'!F14</f>
        <v>124303</v>
      </c>
    </row>
    <row r="14" spans="1:5" ht="16.5" x14ac:dyDescent="0.3">
      <c r="A14" s="5" t="str">
        <f>'Importations (adap)'!B15</f>
        <v>Fruits frais ou secs, congelés ou en saumure</v>
      </c>
      <c r="B14" s="5">
        <f>'Importations (adap)'!C15</f>
        <v>15429</v>
      </c>
      <c r="C14" s="5">
        <f>'Importations (adap)'!D15</f>
        <v>361305</v>
      </c>
      <c r="D14" s="5">
        <f>'Importations (adap)'!E15</f>
        <v>14795</v>
      </c>
      <c r="E14" s="5">
        <f>'Importations (adap)'!F15</f>
        <v>305529</v>
      </c>
    </row>
    <row r="15" spans="1:5" ht="16.5" x14ac:dyDescent="0.3">
      <c r="A15" s="5" t="str">
        <f>'Importations (adap)'!B16</f>
        <v>Dattes</v>
      </c>
      <c r="B15" s="5">
        <f>'Importations (adap)'!C16</f>
        <v>18584</v>
      </c>
      <c r="C15" s="5">
        <f>'Importations (adap)'!D16</f>
        <v>334512</v>
      </c>
      <c r="D15" s="5">
        <f>'Importations (adap)'!E16</f>
        <v>18566</v>
      </c>
      <c r="E15" s="5">
        <f>'Importations (adap)'!F16</f>
        <v>346925</v>
      </c>
    </row>
    <row r="16" spans="1:5" ht="16.5" x14ac:dyDescent="0.3">
      <c r="A16" s="5" t="str">
        <f>'Importations (adap)'!B17</f>
        <v>Pommes de terre</v>
      </c>
      <c r="B16" s="5">
        <f>'Importations (adap)'!C17</f>
        <v>31093</v>
      </c>
      <c r="C16" s="5">
        <f>'Importations (adap)'!D17</f>
        <v>301460</v>
      </c>
      <c r="D16" s="5">
        <f>'Importations (adap)'!E17</f>
        <v>28366</v>
      </c>
      <c r="E16" s="5">
        <f>'Importations (adap)'!F17</f>
        <v>253816</v>
      </c>
    </row>
    <row r="17" spans="1:5" ht="16.5" x14ac:dyDescent="0.3">
      <c r="A17" s="5" t="str">
        <f>'Importations (adap)'!B18</f>
        <v>Café</v>
      </c>
      <c r="B17" s="5">
        <f>'Importations (adap)'!C18</f>
        <v>5116</v>
      </c>
      <c r="C17" s="5">
        <f>'Importations (adap)'!D18</f>
        <v>275980</v>
      </c>
      <c r="D17" s="5">
        <f>'Importations (adap)'!E18</f>
        <v>3646</v>
      </c>
      <c r="E17" s="5">
        <f>'Importations (adap)'!F18</f>
        <v>125480</v>
      </c>
    </row>
    <row r="18" spans="1:5" ht="16.5" x14ac:dyDescent="0.3">
      <c r="A18" s="5" t="str">
        <f>'Importations (adap)'!B19</f>
        <v>Orge</v>
      </c>
      <c r="B18" s="5">
        <f>'Importations (adap)'!C19</f>
        <v>112039</v>
      </c>
      <c r="C18" s="5">
        <f>'Importations (adap)'!D19</f>
        <v>264784</v>
      </c>
      <c r="D18" s="5">
        <f>'Importations (adap)'!E19</f>
        <v>73292</v>
      </c>
      <c r="E18" s="5">
        <f>'Importations (adap)'!F19</f>
        <v>169531</v>
      </c>
    </row>
    <row r="19" spans="1:5" ht="16.5" x14ac:dyDescent="0.3">
      <c r="A19" s="5" t="str">
        <f>'Importations (adap)'!B20</f>
        <v>Thé</v>
      </c>
      <c r="B19" s="5">
        <f>'Importations (adap)'!C20</f>
        <v>8778</v>
      </c>
      <c r="C19" s="5">
        <f>'Importations (adap)'!D20</f>
        <v>260014</v>
      </c>
      <c r="D19" s="5">
        <f>'Importations (adap)'!E20</f>
        <v>7988</v>
      </c>
      <c r="E19" s="5">
        <f>'Importations (adap)'!F20</f>
        <v>241684</v>
      </c>
    </row>
    <row r="20" spans="1:5" ht="16.5" x14ac:dyDescent="0.3">
      <c r="A20" s="5" t="str">
        <f>'Importations (adap)'!B21</f>
        <v>Tabacs</v>
      </c>
      <c r="B20" s="5">
        <f>'Importations (adap)'!C21</f>
        <v>2077</v>
      </c>
      <c r="C20" s="5">
        <f>'Importations (adap)'!D21</f>
        <v>226979</v>
      </c>
      <c r="D20" s="5">
        <f>'Importations (adap)'!E21</f>
        <v>1342</v>
      </c>
      <c r="E20" s="5">
        <f>'Importations (adap)'!F21</f>
        <v>170446</v>
      </c>
    </row>
    <row r="21" spans="1:5" ht="16.5" x14ac:dyDescent="0.3">
      <c r="A21" s="5" t="str">
        <f>'Importations (adap)'!B22</f>
        <v>Préparations alimentaires diverses</v>
      </c>
      <c r="B21" s="5">
        <f>'Importations (adap)'!C22</f>
        <v>4682</v>
      </c>
      <c r="C21" s="5">
        <f>'Importations (adap)'!D22</f>
        <v>195294</v>
      </c>
      <c r="D21" s="5">
        <f>'Importations (adap)'!E22</f>
        <v>5249</v>
      </c>
      <c r="E21" s="5">
        <f>'Importations (adap)'!F22</f>
        <v>182562</v>
      </c>
    </row>
    <row r="22" spans="1:5" ht="16.5" x14ac:dyDescent="0.3">
      <c r="A22" s="5" t="str">
        <f>'Importations (adap)'!B23</f>
        <v>Fromage</v>
      </c>
      <c r="B22" s="5">
        <f>'Importations (adap)'!C23</f>
        <v>2873</v>
      </c>
      <c r="C22" s="5">
        <f>'Importations (adap)'!D23</f>
        <v>169854</v>
      </c>
      <c r="D22" s="5">
        <f>'Importations (adap)'!E23</f>
        <v>2438</v>
      </c>
      <c r="E22" s="5">
        <f>'Importations (adap)'!F23</f>
        <v>142433</v>
      </c>
    </row>
    <row r="23" spans="1:5" ht="16.5" x14ac:dyDescent="0.3">
      <c r="A23" s="5" t="str">
        <f>'Importations (adap)'!B24</f>
        <v>Légumes à cosse secs</v>
      </c>
      <c r="B23" s="5">
        <f>'Importations (adap)'!C24</f>
        <v>14199</v>
      </c>
      <c r="C23" s="5">
        <f>'Importations (adap)'!D24</f>
        <v>161389</v>
      </c>
      <c r="D23" s="5">
        <f>'Importations (adap)'!E24</f>
        <v>19885</v>
      </c>
      <c r="E23" s="5">
        <f>'Importations (adap)'!F24</f>
        <v>250139</v>
      </c>
    </row>
    <row r="24" spans="1:5" ht="16.5" x14ac:dyDescent="0.3">
      <c r="A24" s="5" t="str">
        <f>'Importations (adap)'!B25</f>
        <v>Patisseries et préparations à base de céréales</v>
      </c>
      <c r="B24" s="5">
        <f>'Importations (adap)'!C25</f>
        <v>5876</v>
      </c>
      <c r="C24" s="5">
        <f>'Importations (adap)'!D25</f>
        <v>156368</v>
      </c>
      <c r="D24" s="5">
        <f>'Importations (adap)'!E25</f>
        <v>6272</v>
      </c>
      <c r="E24" s="5">
        <f>'Importations (adap)'!F25</f>
        <v>164818</v>
      </c>
    </row>
    <row r="25" spans="1:5" ht="16.5" x14ac:dyDescent="0.3">
      <c r="A25" s="5" t="str">
        <f>'Importations (adap)'!B26</f>
        <v>Epices</v>
      </c>
      <c r="B25" s="5">
        <f>'Importations (adap)'!C26</f>
        <v>4446</v>
      </c>
      <c r="C25" s="5">
        <f>'Importations (adap)'!D26</f>
        <v>146630</v>
      </c>
      <c r="D25" s="5">
        <f>'Importations (adap)'!E26</f>
        <v>2760</v>
      </c>
      <c r="E25" s="5">
        <f>'Importations (adap)'!F26</f>
        <v>105994</v>
      </c>
    </row>
    <row r="26" spans="1:5" ht="16.5" x14ac:dyDescent="0.3">
      <c r="A26" s="5" t="str">
        <f>'Importations (adap)'!B27</f>
        <v>Cacao et preparations à base de cacao</v>
      </c>
      <c r="B26" s="5">
        <f>'Importations (adap)'!C27</f>
        <v>2348</v>
      </c>
      <c r="C26" s="5">
        <f>'Importations (adap)'!D27</f>
        <v>144987</v>
      </c>
      <c r="D26" s="5">
        <f>'Importations (adap)'!E27</f>
        <v>3360</v>
      </c>
      <c r="E26" s="5">
        <f>'Importations (adap)'!F27</f>
        <v>139776</v>
      </c>
    </row>
    <row r="27" spans="1:5" ht="16.5" x14ac:dyDescent="0.3">
      <c r="A27" s="5" t="str">
        <f>'Importations (adap)'!B28</f>
        <v>Lait et produits de la laiterie autres que le beurre et le fromage</v>
      </c>
      <c r="B27" s="5">
        <f>'Importations (adap)'!C28</f>
        <v>5954</v>
      </c>
      <c r="C27" s="5">
        <f>'Importations (adap)'!D28</f>
        <v>138069</v>
      </c>
      <c r="D27" s="5">
        <f>'Importations (adap)'!E28</f>
        <v>6629</v>
      </c>
      <c r="E27" s="5">
        <f>'Importations (adap)'!F28</f>
        <v>173753</v>
      </c>
    </row>
    <row r="28" spans="1:5" ht="16.5" x14ac:dyDescent="0.3">
      <c r="A28" s="5" t="str">
        <f>'Importations (adap)'!B29</f>
        <v>Crustacés, mollusques et coquillages</v>
      </c>
      <c r="B28" s="5">
        <f>'Importations (adap)'!C29</f>
        <v>4086</v>
      </c>
      <c r="C28" s="5">
        <f>'Importations (adap)'!D29</f>
        <v>129090</v>
      </c>
      <c r="D28" s="5">
        <f>'Importations (adap)'!E29</f>
        <v>3396</v>
      </c>
      <c r="E28" s="5">
        <f>'Importations (adap)'!F29</f>
        <v>118994</v>
      </c>
    </row>
    <row r="29" spans="1:5" ht="16.5" x14ac:dyDescent="0.3">
      <c r="A29" s="5" t="str">
        <f>'Importations (adap)'!B30</f>
        <v>Préparations pour l'alimentation des animaux.</v>
      </c>
      <c r="B29" s="5">
        <f>'Importations (adap)'!C30</f>
        <v>13591</v>
      </c>
      <c r="C29" s="5">
        <f>'Importations (adap)'!D30</f>
        <v>96512</v>
      </c>
      <c r="D29" s="5">
        <f>'Importations (adap)'!E30</f>
        <v>16958</v>
      </c>
      <c r="E29" s="5">
        <f>'Importations (adap)'!F30</f>
        <v>128287</v>
      </c>
    </row>
    <row r="30" spans="1:5" ht="16.5" x14ac:dyDescent="0.3">
      <c r="A30" s="5" t="str">
        <f>'Importations (adap)'!B31</f>
        <v>Conserves de légumes</v>
      </c>
      <c r="B30" s="5">
        <f>'Importations (adap)'!C31</f>
        <v>5687</v>
      </c>
      <c r="C30" s="5">
        <f>'Importations (adap)'!D31</f>
        <v>92091</v>
      </c>
      <c r="D30" s="5">
        <f>'Importations (adap)'!E31</f>
        <v>6136</v>
      </c>
      <c r="E30" s="5">
        <f>'Importations (adap)'!F31</f>
        <v>115223</v>
      </c>
    </row>
    <row r="31" spans="1:5" ht="16.5" x14ac:dyDescent="0.3">
      <c r="A31" s="5" t="str">
        <f>'Importations (adap)'!B32</f>
        <v>Beurre</v>
      </c>
      <c r="B31" s="5">
        <f>'Importations (adap)'!C32</f>
        <v>1365</v>
      </c>
      <c r="C31" s="5">
        <f>'Importations (adap)'!D32</f>
        <v>91377</v>
      </c>
      <c r="D31" s="5">
        <f>'Importations (adap)'!E32</f>
        <v>1600</v>
      </c>
      <c r="E31" s="5">
        <f>'Importations (adap)'!F32</f>
        <v>86397</v>
      </c>
    </row>
    <row r="32" spans="1:5" ht="16.5" x14ac:dyDescent="0.3">
      <c r="A32" s="5" t="str">
        <f>'Importations (adap)'!B33</f>
        <v>Bières; vins; vermouths; et autres boissons spiritueuses</v>
      </c>
      <c r="B32" s="5">
        <f>'Importations (adap)'!C33</f>
        <v>2562</v>
      </c>
      <c r="C32" s="5">
        <f>'Importations (adap)'!D33</f>
        <v>82208</v>
      </c>
      <c r="D32" s="5">
        <f>'Importations (adap)'!E33</f>
        <v>1630</v>
      </c>
      <c r="E32" s="5">
        <f>'Importations (adap)'!F33</f>
        <v>45877</v>
      </c>
    </row>
    <row r="33" spans="1:5" ht="16.5" x14ac:dyDescent="0.3">
      <c r="A33" s="5" t="str">
        <f>'Importations (adap)'!B34</f>
        <v>Légumes frais, congelés ou en saumure</v>
      </c>
      <c r="B33" s="5">
        <f>'Importations (adap)'!C34</f>
        <v>2576</v>
      </c>
      <c r="C33" s="5">
        <f>'Importations (adap)'!D34</f>
        <v>71059</v>
      </c>
      <c r="D33" s="5">
        <f>'Importations (adap)'!E34</f>
        <v>2483</v>
      </c>
      <c r="E33" s="5">
        <f>'Importations (adap)'!F34</f>
        <v>45009</v>
      </c>
    </row>
    <row r="34" spans="1:5" ht="16.5" x14ac:dyDescent="0.3">
      <c r="A34" s="5" t="str">
        <f>'Importations (adap)'!B35</f>
        <v>Viandes et abats comestibles</v>
      </c>
      <c r="B34" s="5">
        <f>'Importations (adap)'!C35</f>
        <v>1386</v>
      </c>
      <c r="C34" s="5">
        <f>'Importations (adap)'!D35</f>
        <v>65318</v>
      </c>
      <c r="D34" s="5">
        <f>'Importations (adap)'!E35</f>
        <v>927</v>
      </c>
      <c r="E34" s="5">
        <f>'Importations (adap)'!F35</f>
        <v>27686</v>
      </c>
    </row>
    <row r="35" spans="1:5" ht="16.5" x14ac:dyDescent="0.3">
      <c r="A35" s="5" t="str">
        <f>'Importations (adap)'!B36</f>
        <v>Poissons frais, salés, séchés ou fumés</v>
      </c>
      <c r="B35" s="5">
        <f>'Importations (adap)'!C36</f>
        <v>2444</v>
      </c>
      <c r="C35" s="5">
        <f>'Importations (adap)'!D36</f>
        <v>57232</v>
      </c>
      <c r="D35" s="5">
        <f>'Importations (adap)'!E36</f>
        <v>3604</v>
      </c>
      <c r="E35" s="5">
        <f>'Importations (adap)'!F36</f>
        <v>87008</v>
      </c>
    </row>
    <row r="36" spans="1:5" ht="16.5" x14ac:dyDescent="0.3">
      <c r="A36" s="5" t="str">
        <f>'Importations (adap)'!B37</f>
        <v>Margarines et matiéres grasses</v>
      </c>
      <c r="B36" s="5">
        <f>'Importations (adap)'!C37</f>
        <v>3111</v>
      </c>
      <c r="C36" s="5">
        <f>'Importations (adap)'!D37</f>
        <v>51074</v>
      </c>
      <c r="D36" s="5">
        <f>'Importations (adap)'!E37</f>
        <v>2446</v>
      </c>
      <c r="E36" s="5">
        <f>'Importations (adap)'!F37</f>
        <v>40601</v>
      </c>
    </row>
    <row r="37" spans="1:5" ht="16.5" x14ac:dyDescent="0.3">
      <c r="A37" s="5" t="str">
        <f>'Importations (adap)'!B38</f>
        <v>Préparations à base de sucre</v>
      </c>
      <c r="B37" s="5">
        <f>'Importations (adap)'!C38</f>
        <v>8238</v>
      </c>
      <c r="C37" s="5">
        <f>'Importations (adap)'!D38</f>
        <v>50478</v>
      </c>
      <c r="D37" s="5">
        <f>'Importations (adap)'!E38</f>
        <v>2139</v>
      </c>
      <c r="E37" s="5">
        <f>'Importations (adap)'!F38</f>
        <v>37831</v>
      </c>
    </row>
    <row r="38" spans="1:5" ht="16.5" x14ac:dyDescent="0.3">
      <c r="A38" s="5" t="str">
        <f>'Importations (adap)'!B39</f>
        <v>Préparations lactées pour enfants</v>
      </c>
      <c r="B38" s="5">
        <f>'Importations (adap)'!C39</f>
        <v>547</v>
      </c>
      <c r="C38" s="5">
        <f>'Importations (adap)'!D39</f>
        <v>46154</v>
      </c>
      <c r="D38" s="5">
        <f>'Importations (adap)'!E39</f>
        <v>535</v>
      </c>
      <c r="E38" s="5">
        <f>'Importations (adap)'!F39</f>
        <v>48862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22109</v>
      </c>
      <c r="C39" s="5">
        <f>'Importations (adap)'!D40</f>
        <v>329971</v>
      </c>
      <c r="D39" s="5">
        <f>'Importations (adap)'!E40</f>
        <v>20202</v>
      </c>
      <c r="E39" s="5">
        <f>'Importations (adap)'!F40</f>
        <v>302131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2730218</v>
      </c>
      <c r="C40" s="2">
        <f>'Importations (adap)'!D41</f>
        <v>8535400</v>
      </c>
      <c r="D40" s="2">
        <f>'Importations (adap)'!E41</f>
        <v>2956956</v>
      </c>
      <c r="E40" s="2">
        <f>'Importations (adap)'!F41</f>
        <v>9657639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510680</v>
      </c>
      <c r="C41" s="5">
        <f>'Importations (adap)'!D42</f>
        <v>3678749</v>
      </c>
      <c r="D41" s="5">
        <f>'Importations (adap)'!E42</f>
        <v>633309</v>
      </c>
      <c r="E41" s="5">
        <f>'Importations (adap)'!F42</f>
        <v>4976336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892736</v>
      </c>
      <c r="C42" s="5">
        <f>'Importations (adap)'!D43</f>
        <v>1633846</v>
      </c>
      <c r="D42" s="5">
        <f>'Importations (adap)'!E43</f>
        <v>1137194</v>
      </c>
      <c r="E42" s="5">
        <f>'Importations (adap)'!F43</f>
        <v>1938844</v>
      </c>
    </row>
    <row r="43" spans="1:5" ht="16.5" x14ac:dyDescent="0.3">
      <c r="A43" s="5" t="str">
        <f>'Importations (adap)'!B44</f>
        <v>Houilles; cokes et combustibles solides similaires</v>
      </c>
      <c r="B43" s="5">
        <f>'Importations (adap)'!C44</f>
        <v>1075615</v>
      </c>
      <c r="C43" s="5">
        <f>'Importations (adap)'!D44</f>
        <v>1298120</v>
      </c>
      <c r="D43" s="5">
        <f>'Importations (adap)'!E44</f>
        <v>1012162</v>
      </c>
      <c r="E43" s="5">
        <f>'Importations (adap)'!F44</f>
        <v>1236698</v>
      </c>
    </row>
    <row r="44" spans="1:5" ht="16.5" x14ac:dyDescent="0.3">
      <c r="A44" s="5" t="str">
        <f>'Importations (adap)'!B45</f>
        <v>Huiles de pétrole et lubrifiants</v>
      </c>
      <c r="B44" s="5">
        <f>'Importations (adap)'!C45</f>
        <v>125831</v>
      </c>
      <c r="C44" s="5">
        <f>'Importations (adap)'!D45</f>
        <v>1003920</v>
      </c>
      <c r="D44" s="5">
        <f>'Importations (adap)'!E45</f>
        <v>71343</v>
      </c>
      <c r="E44" s="5">
        <f>'Importations (adap)'!F45</f>
        <v>707151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72428</v>
      </c>
      <c r="C45" s="5">
        <f>'Importations (adap)'!D46</f>
        <v>574812</v>
      </c>
      <c r="D45" s="5">
        <f>'Importations (adap)'!E46</f>
        <v>50663</v>
      </c>
      <c r="E45" s="5">
        <f>'Importations (adap)'!F46</f>
        <v>433037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52929</v>
      </c>
      <c r="C46" s="5">
        <f>'Importations (adap)'!D47</f>
        <v>266769</v>
      </c>
      <c r="D46" s="5">
        <f>'Importations (adap)'!E47</f>
        <v>52286</v>
      </c>
      <c r="E46" s="5">
        <f>'Importations (adap)'!F47</f>
        <v>247813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79184</v>
      </c>
      <c r="D47" s="5">
        <f>'Importations (adap)'!E48</f>
        <v>0</v>
      </c>
      <c r="E47" s="5">
        <f>'Importations (adap)'!F48</f>
        <v>117760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184062</v>
      </c>
      <c r="C48" s="2">
        <f>'Importations (adap)'!D49</f>
        <v>1743879</v>
      </c>
      <c r="D48" s="2">
        <f>'Importations (adap)'!E49</f>
        <v>154746</v>
      </c>
      <c r="E48" s="2">
        <f>'Importations (adap)'!F49</f>
        <v>1477908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62385</v>
      </c>
      <c r="C49" s="5">
        <f>'Importations (adap)'!D50</f>
        <v>699910</v>
      </c>
      <c r="D49" s="5">
        <f>'Importations (adap)'!E50</f>
        <v>61306</v>
      </c>
      <c r="E49" s="5">
        <f>'Importations (adap)'!F50</f>
        <v>639049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56204</v>
      </c>
      <c r="C50" s="5">
        <f>'Importations (adap)'!D51</f>
        <v>261940</v>
      </c>
      <c r="D50" s="5">
        <f>'Importations (adap)'!E51</f>
        <v>55752</v>
      </c>
      <c r="E50" s="5">
        <f>'Importations (adap)'!F51</f>
        <v>252463</v>
      </c>
    </row>
    <row r="51" spans="1:5" ht="16.5" x14ac:dyDescent="0.3">
      <c r="A51" s="5" t="str">
        <f>'Importations (adap)'!B52</f>
        <v>Graines et fruits oléagineux</v>
      </c>
      <c r="B51" s="5">
        <f>'Importations (adap)'!C52</f>
        <v>7902</v>
      </c>
      <c r="C51" s="5">
        <f>'Importations (adap)'!D52</f>
        <v>164404</v>
      </c>
      <c r="D51" s="5">
        <f>'Importations (adap)'!E52</f>
        <v>5907</v>
      </c>
      <c r="E51" s="5">
        <f>'Importations (adap)'!F52</f>
        <v>127804</v>
      </c>
    </row>
    <row r="52" spans="1:5" ht="16.5" x14ac:dyDescent="0.3">
      <c r="A52" s="5" t="str">
        <f>'Importations (adap)'!B53</f>
        <v>Huile de palme ou palmiste brute ou raffinée</v>
      </c>
      <c r="B52" s="5">
        <f>'Importations (adap)'!C53</f>
        <v>9384</v>
      </c>
      <c r="C52" s="5">
        <f>'Importations (adap)'!D53</f>
        <v>132578</v>
      </c>
      <c r="D52" s="5">
        <f>'Importations (adap)'!E53</f>
        <v>3653</v>
      </c>
      <c r="E52" s="5">
        <f>'Importations (adap)'!F53</f>
        <v>46173</v>
      </c>
    </row>
    <row r="53" spans="1:5" ht="16.5" x14ac:dyDescent="0.3">
      <c r="A53" s="5" t="str">
        <f>'Importations (adap)'!B54</f>
        <v>Huile d'olive brute ou raffinée</v>
      </c>
      <c r="B53" s="5">
        <f>'Importations (adap)'!C54</f>
        <v>2079</v>
      </c>
      <c r="C53" s="5">
        <f>'Importations (adap)'!D54</f>
        <v>110564</v>
      </c>
      <c r="D53" s="5">
        <f>'Importations (adap)'!E54</f>
        <v>411</v>
      </c>
      <c r="E53" s="5">
        <f>'Importations (adap)'!F54</f>
        <v>31593</v>
      </c>
    </row>
    <row r="54" spans="1:5" ht="16.5" x14ac:dyDescent="0.3">
      <c r="A54" s="5" t="str">
        <f>'Importations (adap)'!B55</f>
        <v>Graines, spores et fruits à ensemencer</v>
      </c>
      <c r="B54" s="5">
        <f>'Importations (adap)'!C55</f>
        <v>6178</v>
      </c>
      <c r="C54" s="5">
        <f>'Importations (adap)'!D55</f>
        <v>74228</v>
      </c>
      <c r="D54" s="5">
        <f>'Importations (adap)'!E55</f>
        <v>312</v>
      </c>
      <c r="E54" s="5">
        <f>'Importations (adap)'!F55</f>
        <v>102600</v>
      </c>
    </row>
    <row r="55" spans="1:5" ht="16.5" x14ac:dyDescent="0.3">
      <c r="A55" s="5" t="str">
        <f>'Importations (adap)'!B56</f>
        <v>Sous-produits animaux non comestibles</v>
      </c>
      <c r="B55" s="5">
        <f>'Importations (adap)'!C56</f>
        <v>1467</v>
      </c>
      <c r="C55" s="5">
        <f>'Importations (adap)'!D56</f>
        <v>63503</v>
      </c>
      <c r="D55" s="5">
        <f>'Importations (adap)'!E56</f>
        <v>1726</v>
      </c>
      <c r="E55" s="5">
        <f>'Importations (adap)'!F56</f>
        <v>73159</v>
      </c>
    </row>
    <row r="56" spans="1:5" ht="16.5" x14ac:dyDescent="0.3">
      <c r="A56" s="5" t="str">
        <f>'Importations (adap)'!B57</f>
        <v>Pâte à papier</v>
      </c>
      <c r="B56" s="5">
        <f>'Importations (adap)'!C57</f>
        <v>6747</v>
      </c>
      <c r="C56" s="5">
        <f>'Importations (adap)'!D57</f>
        <v>57415</v>
      </c>
      <c r="D56" s="5">
        <f>'Importations (adap)'!E57</f>
        <v>1609</v>
      </c>
      <c r="E56" s="5">
        <f>'Importations (adap)'!F57</f>
        <v>15711</v>
      </c>
    </row>
    <row r="57" spans="1:5" ht="16.5" x14ac:dyDescent="0.3">
      <c r="A57" s="5" t="str">
        <f>'Importations (adap)'!B58</f>
        <v>Plantes et parties de plantes</v>
      </c>
      <c r="B57" s="5">
        <f>'Importations (adap)'!C58</f>
        <v>17301</v>
      </c>
      <c r="C57" s="5">
        <f>'Importations (adap)'!D58</f>
        <v>51718</v>
      </c>
      <c r="D57" s="5">
        <f>'Importations (adap)'!E58</f>
        <v>2174</v>
      </c>
      <c r="E57" s="5">
        <f>'Importations (adap)'!F58</f>
        <v>16226</v>
      </c>
    </row>
    <row r="58" spans="1:5" ht="16.5" x14ac:dyDescent="0.3">
      <c r="A58" s="5" t="str">
        <f>'Importations (adap)'!B59</f>
        <v>Plantes vivantes et produits de la floriculture</v>
      </c>
      <c r="B58" s="5">
        <f>'Importations (adap)'!C59</f>
        <v>596</v>
      </c>
      <c r="C58" s="5">
        <f>'Importations (adap)'!D59</f>
        <v>30288</v>
      </c>
      <c r="D58" s="5">
        <f>'Importations (adap)'!E59</f>
        <v>467</v>
      </c>
      <c r="E58" s="5">
        <f>'Importations (adap)'!F59</f>
        <v>29313</v>
      </c>
    </row>
    <row r="59" spans="1:5" ht="16.5" x14ac:dyDescent="0.3">
      <c r="A59" s="5" t="str">
        <f>'Importations (adap)'!B60</f>
        <v>Autres huiles végétales brutes ou raffinées</v>
      </c>
      <c r="B59" s="5">
        <f>'Importations (adap)'!C60</f>
        <v>1392</v>
      </c>
      <c r="C59" s="5">
        <f>'Importations (adap)'!D60</f>
        <v>26972</v>
      </c>
      <c r="D59" s="5">
        <f>'Importations (adap)'!E60</f>
        <v>3045</v>
      </c>
      <c r="E59" s="5">
        <f>'Importations (adap)'!F60</f>
        <v>35223</v>
      </c>
    </row>
    <row r="60" spans="1:5" ht="16.5" x14ac:dyDescent="0.3">
      <c r="A60" s="5" t="str">
        <f>'Importations (adap)'!B61</f>
        <v>Gommes; résines et autres sucs et extraits végétaux</v>
      </c>
      <c r="B60" s="5">
        <f>'Importations (adap)'!C61</f>
        <v>123</v>
      </c>
      <c r="C60" s="5">
        <f>'Importations (adap)'!D61</f>
        <v>14513</v>
      </c>
      <c r="D60" s="5">
        <f>'Importations (adap)'!E61</f>
        <v>118</v>
      </c>
      <c r="E60" s="5">
        <f>'Importations (adap)'!F61</f>
        <v>14247</v>
      </c>
    </row>
    <row r="61" spans="1:5" ht="16.5" x14ac:dyDescent="0.3">
      <c r="A61" s="5" t="str">
        <f>'Importations (adap)'!B62</f>
        <v>Animaux vivants</v>
      </c>
      <c r="B61" s="5">
        <f>'Importations (adap)'!C62</f>
        <v>141</v>
      </c>
      <c r="C61" s="5">
        <f>'Importations (adap)'!D62</f>
        <v>10374</v>
      </c>
      <c r="D61" s="5">
        <f>'Importations (adap)'!E62</f>
        <v>134</v>
      </c>
      <c r="E61" s="5">
        <f>'Importations (adap)'!F62</f>
        <v>9945</v>
      </c>
    </row>
    <row r="62" spans="1:5" ht="16.5" x14ac:dyDescent="0.3">
      <c r="A62" s="5" t="str">
        <f>'Importations (adap)'!B63</f>
        <v>Autres fibres textiles vegetales</v>
      </c>
      <c r="B62" s="5">
        <f>'Importations (adap)'!C63</f>
        <v>555</v>
      </c>
      <c r="C62" s="5">
        <f>'Importations (adap)'!D63</f>
        <v>10335</v>
      </c>
      <c r="D62" s="5">
        <f>'Importations (adap)'!E63</f>
        <v>262</v>
      </c>
      <c r="E62" s="5">
        <f>'Importations (adap)'!F63</f>
        <v>4904</v>
      </c>
    </row>
    <row r="63" spans="1:5" ht="16.5" x14ac:dyDescent="0.3">
      <c r="A63" s="5" t="str">
        <f>'Importations (adap)'!B64</f>
        <v>Caoutchouc naturel ou régénéré</v>
      </c>
      <c r="B63" s="5">
        <f>'Importations (adap)'!C64</f>
        <v>9572</v>
      </c>
      <c r="C63" s="5">
        <f>'Importations (adap)'!D64</f>
        <v>9522</v>
      </c>
      <c r="D63" s="5">
        <f>'Importations (adap)'!E64</f>
        <v>13815</v>
      </c>
      <c r="E63" s="5">
        <f>'Importations (adap)'!F64</f>
        <v>14407</v>
      </c>
    </row>
    <row r="64" spans="1:5" ht="16.5" x14ac:dyDescent="0.3">
      <c r="A64" s="5" t="str">
        <f>'Importations (adap)'!B65</f>
        <v>Huile de tournesol brute ou raffinée</v>
      </c>
      <c r="B64" s="5">
        <f>'Importations (adap)'!C65</f>
        <v>400</v>
      </c>
      <c r="C64" s="5">
        <f>'Importations (adap)'!D65</f>
        <v>5444</v>
      </c>
      <c r="D64" s="5">
        <f>'Importations (adap)'!E65</f>
        <v>1794</v>
      </c>
      <c r="E64" s="5">
        <f>'Importations (adap)'!F65</f>
        <v>22201</v>
      </c>
    </row>
    <row r="65" spans="1:5" ht="16.5" x14ac:dyDescent="0.3">
      <c r="A65" s="5" t="str">
        <f>'Importations (adap)'!B66</f>
        <v>Graisses et huiles animales sauf de poissons</v>
      </c>
      <c r="B65" s="5">
        <f>'Importations (adap)'!C66</f>
        <v>103</v>
      </c>
      <c r="C65" s="5">
        <f>'Importations (adap)'!D66</f>
        <v>3931</v>
      </c>
      <c r="D65" s="5">
        <f>'Importations (adap)'!E66</f>
        <v>39</v>
      </c>
      <c r="E65" s="5">
        <f>'Importations (adap)'!F66</f>
        <v>1130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1533</v>
      </c>
      <c r="C66" s="5">
        <f>'Importations (adap)'!D67</f>
        <v>16240</v>
      </c>
      <c r="D66" s="5">
        <f>'Importations (adap)'!E67</f>
        <v>2222</v>
      </c>
      <c r="E66" s="5">
        <f>'Importations (adap)'!F67</f>
        <v>41760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708510</v>
      </c>
      <c r="C67" s="2">
        <f>'Importations (adap)'!D68</f>
        <v>1221900</v>
      </c>
      <c r="D67" s="2">
        <f>'Importations (adap)'!E68</f>
        <v>685247</v>
      </c>
      <c r="E67" s="2">
        <f>'Importations (adap)'!F68</f>
        <v>1039061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604149</v>
      </c>
      <c r="C68" s="5">
        <f>'Importations (adap)'!D69</f>
        <v>901480</v>
      </c>
      <c r="D68" s="5">
        <f>'Importations (adap)'!E69</f>
        <v>612678</v>
      </c>
      <c r="E68" s="5">
        <f>'Importations (adap)'!F69</f>
        <v>681997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54020</v>
      </c>
      <c r="C69" s="5">
        <f>'Importations (adap)'!D70</f>
        <v>203183</v>
      </c>
      <c r="D69" s="5">
        <f>'Importations (adap)'!E70</f>
        <v>51355</v>
      </c>
      <c r="E69" s="5">
        <f>'Importations (adap)'!F70</f>
        <v>205868</v>
      </c>
    </row>
    <row r="70" spans="1:5" ht="16.5" x14ac:dyDescent="0.3">
      <c r="A70" s="5" t="str">
        <f>'Importations (adap)'!B71</f>
        <v>Fibres textiles synthétiques</v>
      </c>
      <c r="B70" s="5">
        <f>'Importations (adap)'!C71</f>
        <v>2285</v>
      </c>
      <c r="C70" s="5">
        <f>'Importations (adap)'!D71</f>
        <v>31723</v>
      </c>
      <c r="D70" s="5">
        <f>'Importations (adap)'!E71</f>
        <v>3331</v>
      </c>
      <c r="E70" s="5">
        <f>'Importations (adap)'!F71</f>
        <v>54389</v>
      </c>
    </row>
    <row r="71" spans="1:5" ht="16.5" x14ac:dyDescent="0.3">
      <c r="A71" s="5" t="str">
        <f>'Importations (adap)'!B72</f>
        <v>Caoutchouc synthétique</v>
      </c>
      <c r="B71" s="5">
        <f>'Importations (adap)'!C72</f>
        <v>1044</v>
      </c>
      <c r="C71" s="5">
        <f>'Importations (adap)'!D72</f>
        <v>26356</v>
      </c>
      <c r="D71" s="5">
        <f>'Importations (adap)'!E72</f>
        <v>797</v>
      </c>
      <c r="E71" s="5">
        <f>'Importations (adap)'!F72</f>
        <v>20232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13493</v>
      </c>
      <c r="C72" s="5">
        <f>'Importations (adap)'!D73</f>
        <v>19374</v>
      </c>
      <c r="D72" s="5">
        <f>'Importations (adap)'!E73</f>
        <v>4095</v>
      </c>
      <c r="E72" s="5">
        <f>'Importations (adap)'!F73</f>
        <v>9392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33519</v>
      </c>
      <c r="C73" s="5">
        <f>'Importations (adap)'!D74</f>
        <v>39784</v>
      </c>
      <c r="D73" s="5">
        <f>'Importations (adap)'!E74</f>
        <v>12991</v>
      </c>
      <c r="E73" s="5">
        <f>'Importations (adap)'!F74</f>
        <v>67183</v>
      </c>
    </row>
    <row r="74" spans="1:5" x14ac:dyDescent="0.25">
      <c r="A74" s="2" t="str">
        <f>UPPER('Importations (adap)'!B75)</f>
        <v>DEMI PRODUITS</v>
      </c>
      <c r="B74" s="2">
        <f>'Importations (adap)'!C75</f>
        <v>1055723</v>
      </c>
      <c r="C74" s="2">
        <f>'Importations (adap)'!D75</f>
        <v>13044280</v>
      </c>
      <c r="D74" s="2">
        <f>'Importations (adap)'!E75</f>
        <v>1198392</v>
      </c>
      <c r="E74" s="2">
        <f>'Importations (adap)'!F75</f>
        <v>12814627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107445</v>
      </c>
      <c r="C75" s="5">
        <f>'Importations (adap)'!D76</f>
        <v>1739799</v>
      </c>
      <c r="D75" s="5">
        <f>'Importations (adap)'!E76</f>
        <v>92019</v>
      </c>
      <c r="E75" s="5">
        <f>'Importations (adap)'!F76</f>
        <v>1561866</v>
      </c>
    </row>
    <row r="76" spans="1:5" ht="16.5" x14ac:dyDescent="0.3">
      <c r="A76" s="5" t="str">
        <f>'Importations (adap)'!B77</f>
        <v>Produits chimiques</v>
      </c>
      <c r="B76" s="5">
        <f>'Importations (adap)'!C77</f>
        <v>202177</v>
      </c>
      <c r="C76" s="5">
        <f>'Importations (adap)'!D77</f>
        <v>1354528</v>
      </c>
      <c r="D76" s="5">
        <f>'Importations (adap)'!E77</f>
        <v>281650</v>
      </c>
      <c r="E76" s="5">
        <f>'Importations (adap)'!F77</f>
        <v>1243368</v>
      </c>
    </row>
    <row r="77" spans="1:5" ht="16.5" x14ac:dyDescent="0.3">
      <c r="A77" s="5" t="str">
        <f>'Importations (adap)'!B78</f>
        <v>Fils, barres et profilés en cuivre</v>
      </c>
      <c r="B77" s="5">
        <f>'Importations (adap)'!C78</f>
        <v>9473</v>
      </c>
      <c r="C77" s="5">
        <f>'Importations (adap)'!D78</f>
        <v>896925</v>
      </c>
      <c r="D77" s="5">
        <f>'Importations (adap)'!E78</f>
        <v>8921</v>
      </c>
      <c r="E77" s="5">
        <f>'Importations (adap)'!F78</f>
        <v>795932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73580</v>
      </c>
      <c r="C78" s="5">
        <f>'Importations (adap)'!D79</f>
        <v>746452</v>
      </c>
      <c r="D78" s="5">
        <f>'Importations (adap)'!E79</f>
        <v>83454</v>
      </c>
      <c r="E78" s="5">
        <f>'Importations (adap)'!F79</f>
        <v>821090</v>
      </c>
    </row>
    <row r="79" spans="1:5" ht="16.5" x14ac:dyDescent="0.3">
      <c r="A79" s="5" t="str">
        <f>'Importations (adap)'!B80</f>
        <v>Ammoniac</v>
      </c>
      <c r="B79" s="5">
        <f>'Importations (adap)'!C80</f>
        <v>129682</v>
      </c>
      <c r="C79" s="5">
        <f>'Importations (adap)'!D80</f>
        <v>693935</v>
      </c>
      <c r="D79" s="5">
        <f>'Importations (adap)'!E80</f>
        <v>177444</v>
      </c>
      <c r="E79" s="5">
        <f>'Importations (adap)'!F80</f>
        <v>1017395</v>
      </c>
    </row>
    <row r="80" spans="1:5" ht="16.5" x14ac:dyDescent="0.3">
      <c r="A80" s="5" t="str">
        <f>'Importations (adap)'!B81</f>
        <v>Demi-produits en fer ou en aciers non alliés.</v>
      </c>
      <c r="B80" s="5">
        <f>'Importations (adap)'!C81</f>
        <v>111182</v>
      </c>
      <c r="C80" s="5">
        <f>'Importations (adap)'!D81</f>
        <v>556506</v>
      </c>
      <c r="D80" s="5">
        <f>'Importations (adap)'!E81</f>
        <v>117812</v>
      </c>
      <c r="E80" s="5">
        <f>'Importations (adap)'!F81</f>
        <v>638118</v>
      </c>
    </row>
    <row r="81" spans="1:5" ht="16.5" x14ac:dyDescent="0.3">
      <c r="A81" s="5" t="str">
        <f>'Importations (adap)'!B82</f>
        <v>Fils et câbles électriques</v>
      </c>
      <c r="B81" s="5">
        <f>'Importations (adap)'!C82</f>
        <v>4754</v>
      </c>
      <c r="C81" s="5">
        <f>'Importations (adap)'!D82</f>
        <v>437310</v>
      </c>
      <c r="D81" s="5">
        <f>'Importations (adap)'!E82</f>
        <v>3642</v>
      </c>
      <c r="E81" s="5">
        <f>'Importations (adap)'!F82</f>
        <v>330917</v>
      </c>
    </row>
    <row r="82" spans="1:5" ht="16.5" x14ac:dyDescent="0.3">
      <c r="A82" s="5" t="str">
        <f>'Importations (adap)'!B83</f>
        <v>Accessoires de tuyauterie et construction métallique</v>
      </c>
      <c r="B82" s="5">
        <f>'Importations (adap)'!C83</f>
        <v>15227</v>
      </c>
      <c r="C82" s="5">
        <f>'Importations (adap)'!D83</f>
        <v>414158</v>
      </c>
      <c r="D82" s="5">
        <f>'Importations (adap)'!E83</f>
        <v>9235</v>
      </c>
      <c r="E82" s="5">
        <f>'Importations (adap)'!F83</f>
        <v>248980</v>
      </c>
    </row>
    <row r="83" spans="1:5" ht="16.5" x14ac:dyDescent="0.3">
      <c r="A83" s="5" t="str">
        <f>'Importations (adap)'!B84</f>
        <v>Aluminium brut, déchets et poudres d'aluminium</v>
      </c>
      <c r="B83" s="5">
        <f>'Importations (adap)'!C84</f>
        <v>12845</v>
      </c>
      <c r="C83" s="5">
        <f>'Importations (adap)'!D84</f>
        <v>371585</v>
      </c>
      <c r="D83" s="5">
        <f>'Importations (adap)'!E84</f>
        <v>10199</v>
      </c>
      <c r="E83" s="5">
        <f>'Importations (adap)'!F84</f>
        <v>259149</v>
      </c>
    </row>
    <row r="84" spans="1:5" ht="16.5" x14ac:dyDescent="0.3">
      <c r="A84" s="5" t="str">
        <f>'Importations (adap)'!B85</f>
        <v>Produits laminés plats, en fer ou en aciers non alliés</v>
      </c>
      <c r="B84" s="5">
        <f>'Importations (adap)'!C85</f>
        <v>34611</v>
      </c>
      <c r="C84" s="5">
        <f>'Importations (adap)'!D85</f>
        <v>369499</v>
      </c>
      <c r="D84" s="5">
        <f>'Importations (adap)'!E85</f>
        <v>44396</v>
      </c>
      <c r="E84" s="5">
        <f>'Importations (adap)'!F85</f>
        <v>484736</v>
      </c>
    </row>
    <row r="85" spans="1:5" ht="16.5" x14ac:dyDescent="0.3">
      <c r="A85" s="5" t="str">
        <f>'Importations (adap)'!B86</f>
        <v>Fils, barres, et profilés  en fer ou en aciers non alliés</v>
      </c>
      <c r="B85" s="5">
        <f>'Importations (adap)'!C86</f>
        <v>43979</v>
      </c>
      <c r="C85" s="5">
        <f>'Importations (adap)'!D86</f>
        <v>344785</v>
      </c>
      <c r="D85" s="5">
        <f>'Importations (adap)'!E86</f>
        <v>36694</v>
      </c>
      <c r="E85" s="5">
        <f>'Importations (adap)'!F86</f>
        <v>266024</v>
      </c>
    </row>
    <row r="86" spans="1:5" ht="16.5" x14ac:dyDescent="0.3">
      <c r="A86" s="5" t="str">
        <f>'Importations (adap)'!B87</f>
        <v>Composants électroniques</v>
      </c>
      <c r="B86" s="5">
        <f>'Importations (adap)'!C87</f>
        <v>58</v>
      </c>
      <c r="C86" s="5">
        <f>'Importations (adap)'!D87</f>
        <v>343717</v>
      </c>
      <c r="D86" s="5">
        <f>'Importations (adap)'!E87</f>
        <v>73</v>
      </c>
      <c r="E86" s="5">
        <f>'Importations (adap)'!F87</f>
        <v>633872</v>
      </c>
    </row>
    <row r="87" spans="1:5" ht="16.5" x14ac:dyDescent="0.3">
      <c r="A87" s="5" t="str">
        <f>'Importations (adap)'!B88</f>
        <v>Bois préparés et ouvrages en bois</v>
      </c>
      <c r="B87" s="5">
        <f>'Importations (adap)'!C88</f>
        <v>40071</v>
      </c>
      <c r="C87" s="5">
        <f>'Importations (adap)'!D88</f>
        <v>293707</v>
      </c>
      <c r="D87" s="5">
        <f>'Importations (adap)'!E88</f>
        <v>56560</v>
      </c>
      <c r="E87" s="5">
        <f>'Importations (adap)'!F88</f>
        <v>362714</v>
      </c>
    </row>
    <row r="88" spans="1:5" ht="16.5" x14ac:dyDescent="0.3">
      <c r="A88" s="5" t="str">
        <f>'Importations (adap)'!B89</f>
        <v>Produits céramiques</v>
      </c>
      <c r="B88" s="5">
        <f>'Importations (adap)'!C89</f>
        <v>50638</v>
      </c>
      <c r="C88" s="5">
        <f>'Importations (adap)'!D89</f>
        <v>248043</v>
      </c>
      <c r="D88" s="5">
        <f>'Importations (adap)'!E89</f>
        <v>38951</v>
      </c>
      <c r="E88" s="5">
        <f>'Importations (adap)'!F89</f>
        <v>208322</v>
      </c>
    </row>
    <row r="89" spans="1:5" ht="16.5" x14ac:dyDescent="0.3">
      <c r="A89" s="5" t="str">
        <f>'Importations (adap)'!B90</f>
        <v>Tubes, tuyaux et profilés creux en fonte, fer et acier</v>
      </c>
      <c r="B89" s="5">
        <f>'Importations (adap)'!C90</f>
        <v>14549</v>
      </c>
      <c r="C89" s="5">
        <f>'Importations (adap)'!D90</f>
        <v>243237</v>
      </c>
      <c r="D89" s="5">
        <f>'Importations (adap)'!E90</f>
        <v>16277</v>
      </c>
      <c r="E89" s="5">
        <f>'Importations (adap)'!F90</f>
        <v>260539</v>
      </c>
    </row>
    <row r="90" spans="1:5" ht="16.5" x14ac:dyDescent="0.3">
      <c r="A90" s="5" t="str">
        <f>'Importations (adap)'!B91</f>
        <v>Fils de fibres synthétiques et artificielles pour tissage</v>
      </c>
      <c r="B90" s="5">
        <f>'Importations (adap)'!C91</f>
        <v>10297</v>
      </c>
      <c r="C90" s="5">
        <f>'Importations (adap)'!D91</f>
        <v>222503</v>
      </c>
      <c r="D90" s="5">
        <f>'Importations (adap)'!E91</f>
        <v>7270</v>
      </c>
      <c r="E90" s="5">
        <f>'Importations (adap)'!F91</f>
        <v>173227</v>
      </c>
    </row>
    <row r="91" spans="1:5" ht="16.5" x14ac:dyDescent="0.3">
      <c r="A91" s="5" t="str">
        <f>'Importations (adap)'!B92</f>
        <v>Verre et ouvrages en verre</v>
      </c>
      <c r="B91" s="5">
        <f>'Importations (adap)'!C92</f>
        <v>30058</v>
      </c>
      <c r="C91" s="5">
        <f>'Importations (adap)'!D92</f>
        <v>210140</v>
      </c>
      <c r="D91" s="5">
        <f>'Importations (adap)'!E92</f>
        <v>27864</v>
      </c>
      <c r="E91" s="5">
        <f>'Importations (adap)'!F92</f>
        <v>212846</v>
      </c>
    </row>
    <row r="92" spans="1:5" ht="16.5" x14ac:dyDescent="0.3">
      <c r="A92" s="5" t="str">
        <f>'Importations (adap)'!B93</f>
        <v>Ouvrages en pierres, platre, ciment, ou en matières similaires</v>
      </c>
      <c r="B92" s="5">
        <f>'Importations (adap)'!C93</f>
        <v>32210</v>
      </c>
      <c r="C92" s="5">
        <f>'Importations (adap)'!D93</f>
        <v>204153</v>
      </c>
      <c r="D92" s="5">
        <f>'Importations (adap)'!E93</f>
        <v>32470</v>
      </c>
      <c r="E92" s="5">
        <f>'Importations (adap)'!F93</f>
        <v>191349</v>
      </c>
    </row>
    <row r="93" spans="1:5" ht="16.5" x14ac:dyDescent="0.3">
      <c r="A93" s="5" t="str">
        <f>'Importations (adap)'!B94</f>
        <v>Engrais naturels et chimiques</v>
      </c>
      <c r="B93" s="5">
        <f>'Importations (adap)'!C94</f>
        <v>44109</v>
      </c>
      <c r="C93" s="5">
        <f>'Importations (adap)'!D94</f>
        <v>188756</v>
      </c>
      <c r="D93" s="5">
        <f>'Importations (adap)'!E94</f>
        <v>82258</v>
      </c>
      <c r="E93" s="5">
        <f>'Importations (adap)'!F94</f>
        <v>286210</v>
      </c>
    </row>
    <row r="94" spans="1:5" ht="16.5" x14ac:dyDescent="0.3">
      <c r="A94" s="5" t="str">
        <f>'Importations (adap)'!B95</f>
        <v>Quincaillerie sauf de ménage</v>
      </c>
      <c r="B94" s="5">
        <f>'Importations (adap)'!C95</f>
        <v>5269</v>
      </c>
      <c r="C94" s="5">
        <f>'Importations (adap)'!D95</f>
        <v>187177</v>
      </c>
      <c r="D94" s="5">
        <f>'Importations (adap)'!E95</f>
        <v>3580</v>
      </c>
      <c r="E94" s="5">
        <f>'Importations (adap)'!F95</f>
        <v>148117</v>
      </c>
    </row>
    <row r="95" spans="1:5" ht="16.5" x14ac:dyDescent="0.3">
      <c r="A95" s="5" t="str">
        <f>'Importations (adap)'!B96</f>
        <v>Désinfectants et produits similaires</v>
      </c>
      <c r="B95" s="5">
        <f>'Importations (adap)'!C96</f>
        <v>2386</v>
      </c>
      <c r="C95" s="5">
        <f>'Importations (adap)'!D96</f>
        <v>181732</v>
      </c>
      <c r="D95" s="5">
        <f>'Importations (adap)'!E96</f>
        <v>2144</v>
      </c>
      <c r="E95" s="5">
        <f>'Importations (adap)'!F96</f>
        <v>170775</v>
      </c>
    </row>
    <row r="96" spans="1:5" ht="16.5" x14ac:dyDescent="0.3">
      <c r="A96" s="5" t="str">
        <f>'Importations (adap)'!B97</f>
        <v>Tôles et bandes en aluminium</v>
      </c>
      <c r="B96" s="5">
        <f>'Importations (adap)'!C97</f>
        <v>4484</v>
      </c>
      <c r="C96" s="5">
        <f>'Importations (adap)'!D97</f>
        <v>172776</v>
      </c>
      <c r="D96" s="5">
        <f>'Importations (adap)'!E97</f>
        <v>4138</v>
      </c>
      <c r="E96" s="5">
        <f>'Importations (adap)'!F97</f>
        <v>157305</v>
      </c>
    </row>
    <row r="97" spans="1:5" ht="16.5" x14ac:dyDescent="0.3">
      <c r="A97" s="5" t="str">
        <f>'Importations (adap)'!B98</f>
        <v>Autres métaux communs et ouvrages en ces matières</v>
      </c>
      <c r="B97" s="5">
        <f>'Importations (adap)'!C98</f>
        <v>1825</v>
      </c>
      <c r="C97" s="5">
        <f>'Importations (adap)'!D98</f>
        <v>170965</v>
      </c>
      <c r="D97" s="5">
        <f>'Importations (adap)'!E98</f>
        <v>1570</v>
      </c>
      <c r="E97" s="5">
        <f>'Importations (adap)'!F98</f>
        <v>162480</v>
      </c>
    </row>
    <row r="98" spans="1:5" ht="16.5" x14ac:dyDescent="0.3">
      <c r="A98" s="5" t="str">
        <f>'Importations (adap)'!B99</f>
        <v>Tissus imprégnés ou enduits de matières diverse</v>
      </c>
      <c r="B98" s="5">
        <f>'Importations (adap)'!C99</f>
        <v>2220</v>
      </c>
      <c r="C98" s="5">
        <f>'Importations (adap)'!D99</f>
        <v>166695</v>
      </c>
      <c r="D98" s="5">
        <f>'Importations (adap)'!E99</f>
        <v>2800</v>
      </c>
      <c r="E98" s="5">
        <f>'Importations (adap)'!F99</f>
        <v>206815</v>
      </c>
    </row>
    <row r="99" spans="1:5" ht="16.5" x14ac:dyDescent="0.3">
      <c r="A99" s="5" t="str">
        <f>'Importations (adap)'!B100</f>
        <v>Boutons et leur parties en diverse matières</v>
      </c>
      <c r="B99" s="5">
        <f>'Importations (adap)'!C100</f>
        <v>633</v>
      </c>
      <c r="C99" s="5">
        <f>'Importations (adap)'!D100</f>
        <v>160056</v>
      </c>
      <c r="D99" s="5">
        <f>'Importations (adap)'!E100</f>
        <v>567</v>
      </c>
      <c r="E99" s="5">
        <f>'Importations (adap)'!F100</f>
        <v>137590</v>
      </c>
    </row>
    <row r="100" spans="1:5" ht="16.5" x14ac:dyDescent="0.3">
      <c r="A100" s="5" t="str">
        <f>'Importations (adap)'!B101</f>
        <v>Tubes; tuyaux et leurs accessoires, en matière plastique</v>
      </c>
      <c r="B100" s="5">
        <f>'Importations (adap)'!C101</f>
        <v>3819</v>
      </c>
      <c r="C100" s="5">
        <f>'Importations (adap)'!D101</f>
        <v>144569</v>
      </c>
      <c r="D100" s="5">
        <f>'Importations (adap)'!E101</f>
        <v>3308</v>
      </c>
      <c r="E100" s="5">
        <f>'Importations (adap)'!F101</f>
        <v>129562</v>
      </c>
    </row>
    <row r="101" spans="1:5" ht="16.5" x14ac:dyDescent="0.3">
      <c r="A101" s="5" t="str">
        <f>'Importations (adap)'!B102</f>
        <v>Tubes, tuyaux et autres ouvrages en aluminium</v>
      </c>
      <c r="B101" s="5">
        <f>'Importations (adap)'!C102</f>
        <v>2529</v>
      </c>
      <c r="C101" s="5">
        <f>'Importations (adap)'!D102</f>
        <v>142196</v>
      </c>
      <c r="D101" s="5">
        <f>'Importations (adap)'!E102</f>
        <v>656</v>
      </c>
      <c r="E101" s="5">
        <f>'Importations (adap)'!F102</f>
        <v>45626</v>
      </c>
    </row>
    <row r="102" spans="1:5" ht="16.5" x14ac:dyDescent="0.3">
      <c r="A102" s="5" t="str">
        <f>'Importations (adap)'!B103</f>
        <v>Isolateurs et pièces isolantes</v>
      </c>
      <c r="B102" s="5">
        <f>'Importations (adap)'!C103</f>
        <v>399</v>
      </c>
      <c r="C102" s="5">
        <f>'Importations (adap)'!D103</f>
        <v>123710</v>
      </c>
      <c r="D102" s="5">
        <f>'Importations (adap)'!E103</f>
        <v>423</v>
      </c>
      <c r="E102" s="5">
        <f>'Importations (adap)'!F103</f>
        <v>101134</v>
      </c>
    </row>
    <row r="103" spans="1:5" ht="16.5" x14ac:dyDescent="0.3">
      <c r="A103" s="5" t="str">
        <f>'Importations (adap)'!B104</f>
        <v>Articles de robinetterie et organes similaires</v>
      </c>
      <c r="B103" s="5">
        <f>'Importations (adap)'!C104</f>
        <v>878</v>
      </c>
      <c r="C103" s="5">
        <f>'Importations (adap)'!D104</f>
        <v>122181</v>
      </c>
      <c r="D103" s="5">
        <f>'Importations (adap)'!E104</f>
        <v>867</v>
      </c>
      <c r="E103" s="5">
        <f>'Importations (adap)'!F104</f>
        <v>103987</v>
      </c>
    </row>
    <row r="104" spans="1:5" ht="16.5" x14ac:dyDescent="0.3">
      <c r="A104" s="5" t="str">
        <f>'Importations (adap)'!B105</f>
        <v>Peintures, vernis et mastics</v>
      </c>
      <c r="B104" s="5">
        <f>'Importations (adap)'!C105</f>
        <v>2972</v>
      </c>
      <c r="C104" s="5">
        <f>'Importations (adap)'!D105</f>
        <v>117554</v>
      </c>
      <c r="D104" s="5">
        <f>'Importations (adap)'!E105</f>
        <v>3416</v>
      </c>
      <c r="E104" s="5">
        <f>'Importations (adap)'!F105</f>
        <v>102076</v>
      </c>
    </row>
    <row r="105" spans="1:5" ht="16.5" x14ac:dyDescent="0.3">
      <c r="A105" s="5" t="str">
        <f>'Importations (adap)'!B106</f>
        <v>Fils, barres et profilés en aluminium</v>
      </c>
      <c r="B105" s="5">
        <f>'Importations (adap)'!C106</f>
        <v>2795</v>
      </c>
      <c r="C105" s="5">
        <f>'Importations (adap)'!D106</f>
        <v>115426</v>
      </c>
      <c r="D105" s="5">
        <f>'Importations (adap)'!E106</f>
        <v>3976</v>
      </c>
      <c r="E105" s="5">
        <f>'Importations (adap)'!F106</f>
        <v>134754</v>
      </c>
    </row>
    <row r="106" spans="1:5" ht="16.5" x14ac:dyDescent="0.3">
      <c r="A106" s="5" t="str">
        <f>'Importations (adap)'!B107</f>
        <v>Caoutchouc et ouvrages en caoutchouc</v>
      </c>
      <c r="B106" s="5">
        <f>'Importations (adap)'!C107</f>
        <v>2499</v>
      </c>
      <c r="C106" s="5">
        <f>'Importations (adap)'!D107</f>
        <v>104984</v>
      </c>
      <c r="D106" s="5">
        <f>'Importations (adap)'!E107</f>
        <v>1583</v>
      </c>
      <c r="E106" s="5">
        <f>'Importations (adap)'!F107</f>
        <v>79712</v>
      </c>
    </row>
    <row r="107" spans="1:5" ht="16.5" x14ac:dyDescent="0.3">
      <c r="A107" s="5" t="str">
        <f>'Importations (adap)'!B108</f>
        <v>Produits laminés plats en autres aciers alliés</v>
      </c>
      <c r="B107" s="5">
        <f>'Importations (adap)'!C108</f>
        <v>8895</v>
      </c>
      <c r="C107" s="5">
        <f>'Importations (adap)'!D108</f>
        <v>99760</v>
      </c>
      <c r="D107" s="5">
        <f>'Importations (adap)'!E108</f>
        <v>1715</v>
      </c>
      <c r="E107" s="5">
        <f>'Importations (adap)'!F108</f>
        <v>23112</v>
      </c>
    </row>
    <row r="108" spans="1:5" ht="16.5" x14ac:dyDescent="0.3">
      <c r="A108" s="5" t="str">
        <f>'Importations (adap)'!B109</f>
        <v>Huiles essentielles, parfums et aromatisants</v>
      </c>
      <c r="B108" s="5">
        <f>'Importations (adap)'!C109</f>
        <v>794</v>
      </c>
      <c r="C108" s="5">
        <f>'Importations (adap)'!D109</f>
        <v>87619</v>
      </c>
      <c r="D108" s="5">
        <f>'Importations (adap)'!E109</f>
        <v>813</v>
      </c>
      <c r="E108" s="5">
        <f>'Importations (adap)'!F109</f>
        <v>79165</v>
      </c>
    </row>
    <row r="109" spans="1:5" ht="16.5" x14ac:dyDescent="0.3">
      <c r="A109" s="5" t="str">
        <f>'Importations (adap)'!B110</f>
        <v>Matieres albuminoides ; produits a base d'amidons et enzymes</v>
      </c>
      <c r="B109" s="5">
        <f>'Importations (adap)'!C110</f>
        <v>2231</v>
      </c>
      <c r="C109" s="5">
        <f>'Importations (adap)'!D110</f>
        <v>81552</v>
      </c>
      <c r="D109" s="5">
        <f>'Importations (adap)'!E110</f>
        <v>2157</v>
      </c>
      <c r="E109" s="5">
        <f>'Importations (adap)'!F110</f>
        <v>93810</v>
      </c>
    </row>
    <row r="110" spans="1:5" ht="16.5" x14ac:dyDescent="0.3">
      <c r="A110" s="5" t="str">
        <f>'Importations (adap)'!B111</f>
        <v>Produits tannants et matières colorantes</v>
      </c>
      <c r="B110" s="5">
        <f>'Importations (adap)'!C111</f>
        <v>2294</v>
      </c>
      <c r="C110" s="5">
        <f>'Importations (adap)'!D111</f>
        <v>76597</v>
      </c>
      <c r="D110" s="5">
        <f>'Importations (adap)'!E111</f>
        <v>2638</v>
      </c>
      <c r="E110" s="5">
        <f>'Importations (adap)'!F111</f>
        <v>91401</v>
      </c>
    </row>
    <row r="111" spans="1:5" ht="16.5" x14ac:dyDescent="0.3">
      <c r="A111" s="5" t="str">
        <f>'Importations (adap)'!B112</f>
        <v>Fils de coton</v>
      </c>
      <c r="B111" s="5">
        <f>'Importations (adap)'!C112</f>
        <v>1900</v>
      </c>
      <c r="C111" s="5">
        <f>'Importations (adap)'!D112</f>
        <v>64272</v>
      </c>
      <c r="D111" s="5">
        <f>'Importations (adap)'!E112</f>
        <v>1323</v>
      </c>
      <c r="E111" s="5">
        <f>'Importations (adap)'!F112</f>
        <v>50155</v>
      </c>
    </row>
    <row r="112" spans="1:5" ht="16.5" x14ac:dyDescent="0.3">
      <c r="A112" s="5" t="str">
        <f>'Importations (adap)'!B113</f>
        <v>Fonte brute et ferro-alliages divers</v>
      </c>
      <c r="B112" s="5">
        <f>'Importations (adap)'!C113</f>
        <v>9376</v>
      </c>
      <c r="C112" s="5">
        <f>'Importations (adap)'!D113</f>
        <v>52728</v>
      </c>
      <c r="D112" s="5">
        <f>'Importations (adap)'!E113</f>
        <v>8844</v>
      </c>
      <c r="E112" s="5">
        <f>'Importations (adap)'!F113</f>
        <v>59691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30580</v>
      </c>
      <c r="C113" s="5">
        <f>'Importations (adap)'!D114</f>
        <v>791993</v>
      </c>
      <c r="D113" s="5">
        <f>'Importations (adap)'!E114</f>
        <v>24685</v>
      </c>
      <c r="E113" s="5">
        <f>'Importations (adap)'!F114</f>
        <v>740706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1838</v>
      </c>
      <c r="C114" s="2">
        <f>'Importations (adap)'!D115</f>
        <v>135118</v>
      </c>
      <c r="D114" s="2">
        <f>'Importations (adap)'!E115</f>
        <v>1883</v>
      </c>
      <c r="E114" s="2">
        <f>'Importations (adap)'!F115</f>
        <v>130982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1429</v>
      </c>
      <c r="C115" s="5">
        <f>'Importations (adap)'!D116</f>
        <v>108885</v>
      </c>
      <c r="D115" s="5">
        <f>'Importations (adap)'!E116</f>
        <v>1631</v>
      </c>
      <c r="E115" s="5">
        <f>'Importations (adap)'!F116</f>
        <v>116774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382</v>
      </c>
      <c r="C116" s="5">
        <f>'Importations (adap)'!D117</f>
        <v>25435</v>
      </c>
      <c r="D116" s="5">
        <f>'Importations (adap)'!E117</f>
        <v>248</v>
      </c>
      <c r="E116" s="5">
        <f>'Importations (adap)'!F117</f>
        <v>13786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27</v>
      </c>
      <c r="C117" s="5">
        <f>'Importations (adap)'!D118</f>
        <v>798</v>
      </c>
      <c r="D117" s="5">
        <f>'Importations (adap)'!E118</f>
        <v>4</v>
      </c>
      <c r="E117" s="5">
        <f>'Importations (adap)'!F118</f>
        <v>422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97616</v>
      </c>
      <c r="C118" s="2">
        <f>'Importations (adap)'!D119</f>
        <v>13939901</v>
      </c>
      <c r="D118" s="2">
        <f>'Importations (adap)'!E119</f>
        <v>83371</v>
      </c>
      <c r="E118" s="2">
        <f>'Importations (adap)'!F119</f>
        <v>12638768</v>
      </c>
    </row>
    <row r="119" spans="1:6" ht="16.5" x14ac:dyDescent="0.3">
      <c r="A119" s="5" t="str">
        <f>'Importations (adap)'!B120</f>
        <v>Appareils pour la coupure ou la connexion des circuits électriques et résistances</v>
      </c>
      <c r="B119" s="5">
        <f>'Importations (adap)'!C120</f>
        <v>2905</v>
      </c>
      <c r="C119" s="5">
        <f>'Importations (adap)'!D120</f>
        <v>1316638</v>
      </c>
      <c r="D119" s="5">
        <f>'Importations (adap)'!E120</f>
        <v>2771</v>
      </c>
      <c r="E119" s="5">
        <f>'Importations (adap)'!F120</f>
        <v>1228625</v>
      </c>
    </row>
    <row r="120" spans="1:6" ht="16.5" x14ac:dyDescent="0.3">
      <c r="A120" s="5" t="str">
        <f>'Importations (adap)'!B121</f>
        <v>Parties d'avions et d'autres véhicules aériens ou spatiaux</v>
      </c>
      <c r="B120" s="5">
        <f>'Importations (adap)'!C121</f>
        <v>247</v>
      </c>
      <c r="C120" s="5">
        <f>'Importations (adap)'!D121</f>
        <v>1156301</v>
      </c>
      <c r="D120" s="5">
        <f>'Importations (adap)'!E121</f>
        <v>239</v>
      </c>
      <c r="E120" s="5">
        <f>'Importations (adap)'!F121</f>
        <v>1092459</v>
      </c>
    </row>
    <row r="121" spans="1:6" ht="16.5" x14ac:dyDescent="0.3">
      <c r="A121" s="5" t="str">
        <f>'Importations (adap)'!B122</f>
        <v>Moteurs à pistons; autres moteurs et leurs parties</v>
      </c>
      <c r="B121" s="5">
        <f>'Importations (adap)'!C122</f>
        <v>8191</v>
      </c>
      <c r="C121" s="5">
        <f>'Importations (adap)'!D122</f>
        <v>1031210</v>
      </c>
      <c r="D121" s="5">
        <f>'Importations (adap)'!E122</f>
        <v>9225</v>
      </c>
      <c r="E121" s="5">
        <f>'Importations (adap)'!F122</f>
        <v>1390996</v>
      </c>
    </row>
    <row r="122" spans="1:6" s="19" customFormat="1" ht="16.5" x14ac:dyDescent="0.3">
      <c r="A122" s="5" t="str">
        <f>'Importations (adap)'!B123</f>
        <v>Fils, câbles et autres conducteurs isolés pour l'électricité</v>
      </c>
      <c r="B122" s="5">
        <f>'Importations (adap)'!C123</f>
        <v>4793</v>
      </c>
      <c r="C122" s="5">
        <f>'Importations (adap)'!D123</f>
        <v>1003302</v>
      </c>
      <c r="D122" s="5">
        <f>'Importations (adap)'!E123</f>
        <v>5828</v>
      </c>
      <c r="E122" s="5">
        <f>'Importations (adap)'!F123</f>
        <v>1180865</v>
      </c>
      <c r="F122"/>
    </row>
    <row r="123" spans="1:6" s="19" customFormat="1" ht="16.5" x14ac:dyDescent="0.3">
      <c r="A123" s="5" t="str">
        <f>'Importations (adap)'!B124</f>
        <v>Machines et appareils divers</v>
      </c>
      <c r="B123" s="5">
        <f>'Importations (adap)'!C124</f>
        <v>9403</v>
      </c>
      <c r="C123" s="5">
        <f>'Importations (adap)'!D124</f>
        <v>972150</v>
      </c>
      <c r="D123" s="5">
        <f>'Importations (adap)'!E124</f>
        <v>7587</v>
      </c>
      <c r="E123" s="5">
        <f>'Importations (adap)'!F124</f>
        <v>846128</v>
      </c>
      <c r="F123"/>
    </row>
    <row r="124" spans="1:6" s="19" customFormat="1" ht="16.5" x14ac:dyDescent="0.3">
      <c r="A124" s="5" t="str">
        <f>'Importations (adap)'!B125</f>
        <v>Voitures utilitaires</v>
      </c>
      <c r="B124" s="5">
        <f>'Importations (adap)'!C125</f>
        <v>7740</v>
      </c>
      <c r="C124" s="5">
        <f>'Importations (adap)'!D125</f>
        <v>851286</v>
      </c>
      <c r="D124" s="5">
        <f>'Importations (adap)'!E125</f>
        <v>7168</v>
      </c>
      <c r="E124" s="5">
        <f>'Importations (adap)'!F125</f>
        <v>751911</v>
      </c>
      <c r="F124"/>
    </row>
    <row r="125" spans="1:6" s="19" customFormat="1" ht="16.5" x14ac:dyDescent="0.3">
      <c r="A125" s="5" t="str">
        <f>'Importations (adap)'!B126</f>
        <v>Appareils électriques pour la téléphonie ou la télégraphie par fil</v>
      </c>
      <c r="B125" s="5">
        <f>'Importations (adap)'!C126</f>
        <v>335</v>
      </c>
      <c r="C125" s="5">
        <f>'Importations (adap)'!D126</f>
        <v>466302</v>
      </c>
      <c r="D125" s="5">
        <f>'Importations (adap)'!E126</f>
        <v>251</v>
      </c>
      <c r="E125" s="5">
        <f>'Importations (adap)'!F126</f>
        <v>467064</v>
      </c>
      <c r="F125"/>
    </row>
    <row r="126" spans="1:6" s="19" customFormat="1" ht="16.5" x14ac:dyDescent="0.3">
      <c r="A126" s="5" t="str">
        <f>'Importations (adap)'!B127</f>
        <v>Centrifugeuses et appareils pour filtration des liquides ou des gaz</v>
      </c>
      <c r="B126" s="5">
        <f>'Importations (adap)'!C127</f>
        <v>2104</v>
      </c>
      <c r="C126" s="5">
        <f>'Importations (adap)'!D127</f>
        <v>450284</v>
      </c>
      <c r="D126" s="5">
        <f>'Importations (adap)'!E127</f>
        <v>1188</v>
      </c>
      <c r="E126" s="5">
        <f>'Importations (adap)'!F127</f>
        <v>210544</v>
      </c>
      <c r="F126"/>
    </row>
    <row r="127" spans="1:6" s="19" customFormat="1" ht="16.5" x14ac:dyDescent="0.3">
      <c r="A127" s="5" t="str">
        <f>'Importations (adap)'!B128</f>
        <v>Pompes et compresseurs</v>
      </c>
      <c r="B127" s="5">
        <f>'Importations (adap)'!C128</f>
        <v>4062</v>
      </c>
      <c r="C127" s="5">
        <f>'Importations (adap)'!D128</f>
        <v>425567</v>
      </c>
      <c r="D127" s="5">
        <f>'Importations (adap)'!E128</f>
        <v>3488</v>
      </c>
      <c r="E127" s="5">
        <f>'Importations (adap)'!F128</f>
        <v>386871</v>
      </c>
      <c r="F127"/>
    </row>
    <row r="128" spans="1:6" s="19" customFormat="1" ht="16.5" x14ac:dyDescent="0.3">
      <c r="A128" s="5" t="str">
        <f>'Importations (adap)'!B129</f>
        <v>Bandages et pneumatiques</v>
      </c>
      <c r="B128" s="5">
        <f>'Importations (adap)'!C129</f>
        <v>8275</v>
      </c>
      <c r="C128" s="5">
        <f>'Importations (adap)'!D129</f>
        <v>405631</v>
      </c>
      <c r="D128" s="5">
        <f>'Importations (adap)'!E129</f>
        <v>6534</v>
      </c>
      <c r="E128" s="5">
        <f>'Importations (adap)'!F129</f>
        <v>339604</v>
      </c>
      <c r="F128"/>
    </row>
    <row r="129" spans="1:6" s="19" customFormat="1" ht="16.5" x14ac:dyDescent="0.3">
      <c r="A129" s="5" t="str">
        <f>'Importations (adap)'!B130</f>
        <v>Instruments de mesure, de controle ou de précisions</v>
      </c>
      <c r="B129" s="5">
        <f>'Importations (adap)'!C130</f>
        <v>852</v>
      </c>
      <c r="C129" s="5">
        <f>'Importations (adap)'!D130</f>
        <v>378449</v>
      </c>
      <c r="D129" s="5">
        <f>'Importations (adap)'!E130</f>
        <v>724</v>
      </c>
      <c r="E129" s="5">
        <f>'Importations (adap)'!F130</f>
        <v>308788</v>
      </c>
      <c r="F129"/>
    </row>
    <row r="130" spans="1:6" s="19" customFormat="1" ht="16.5" x14ac:dyDescent="0.3">
      <c r="A130" s="5" t="str">
        <f>'Importations (adap)'!B131</f>
        <v>Machines automatiques de traitement de l'information et leurs parties</v>
      </c>
      <c r="B130" s="5">
        <f>'Importations (adap)'!C131</f>
        <v>393</v>
      </c>
      <c r="C130" s="5">
        <f>'Importations (adap)'!D131</f>
        <v>360338</v>
      </c>
      <c r="D130" s="5">
        <f>'Importations (adap)'!E131</f>
        <v>270</v>
      </c>
      <c r="E130" s="5">
        <f>'Importations (adap)'!F131</f>
        <v>308848</v>
      </c>
      <c r="F130"/>
    </row>
    <row r="131" spans="1:6" s="19" customFormat="1" ht="16.5" x14ac:dyDescent="0.3">
      <c r="A131" s="5" t="str">
        <f>'Importations (adap)'!B132</f>
        <v>Turboréacteurs et turbopropulseurs et leurs parties</v>
      </c>
      <c r="B131" s="5">
        <f>'Importations (adap)'!C132</f>
        <v>16</v>
      </c>
      <c r="C131" s="5">
        <f>'Importations (adap)'!D132</f>
        <v>358365</v>
      </c>
      <c r="D131" s="5">
        <f>'Importations (adap)'!E132</f>
        <v>14</v>
      </c>
      <c r="E131" s="5">
        <f>'Importations (adap)'!F132</f>
        <v>362965</v>
      </c>
      <c r="F131"/>
    </row>
    <row r="132" spans="1:6" s="19" customFormat="1" ht="16.5" x14ac:dyDescent="0.3">
      <c r="A132" s="5" t="str">
        <f>'Importations (adap)'!B133</f>
        <v>Instruments et appareils médico-chirurgicaux</v>
      </c>
      <c r="B132" s="5">
        <f>'Importations (adap)'!C133</f>
        <v>763</v>
      </c>
      <c r="C132" s="5">
        <f>'Importations (adap)'!D133</f>
        <v>345326</v>
      </c>
      <c r="D132" s="5">
        <f>'Importations (adap)'!E133</f>
        <v>456</v>
      </c>
      <c r="E132" s="5">
        <f>'Importations (adap)'!F133</f>
        <v>281423</v>
      </c>
      <c r="F132"/>
    </row>
    <row r="133" spans="1:6" s="19" customFormat="1" ht="16.5" x14ac:dyDescent="0.3">
      <c r="A133" s="5" t="str">
        <f>'Importations (adap)'!B134</f>
        <v>Appareils de réception, enregistrement ou reproduction du son et de l'image</v>
      </c>
      <c r="B133" s="5">
        <f>'Importations (adap)'!C134</f>
        <v>229</v>
      </c>
      <c r="C133" s="5">
        <f>'Importations (adap)'!D134</f>
        <v>261088</v>
      </c>
      <c r="D133" s="5">
        <f>'Importations (adap)'!E134</f>
        <v>277</v>
      </c>
      <c r="E133" s="5">
        <f>'Importations (adap)'!F134</f>
        <v>227656</v>
      </c>
      <c r="F133"/>
    </row>
    <row r="134" spans="1:6" s="19" customFormat="1" ht="16.5" x14ac:dyDescent="0.3">
      <c r="A134" s="5" t="str">
        <f>'Importations (adap)'!B135</f>
        <v>Avions et autres véhicules aériens ou spatiaux</v>
      </c>
      <c r="B134" s="5">
        <f>'Importations (adap)'!C135</f>
        <v>48</v>
      </c>
      <c r="C134" s="5">
        <f>'Importations (adap)'!D135</f>
        <v>250169</v>
      </c>
      <c r="D134" s="5">
        <f>'Importations (adap)'!E135</f>
        <v>1</v>
      </c>
      <c r="E134" s="5">
        <f>'Importations (adap)'!F135</f>
        <v>107</v>
      </c>
      <c r="F134"/>
    </row>
    <row r="135" spans="1:6" s="19" customFormat="1" ht="16.5" x14ac:dyDescent="0.3">
      <c r="A135" s="5" t="str">
        <f>'Importations (adap)'!B136</f>
        <v>Machines pour le travail du caoutchouc ou des plastiques</v>
      </c>
      <c r="B135" s="5">
        <f>'Importations (adap)'!C136</f>
        <v>1699</v>
      </c>
      <c r="C135" s="5">
        <f>'Importations (adap)'!D136</f>
        <v>244685</v>
      </c>
      <c r="D135" s="5">
        <f>'Importations (adap)'!E136</f>
        <v>853</v>
      </c>
      <c r="E135" s="5">
        <f>'Importations (adap)'!F136</f>
        <v>116104</v>
      </c>
      <c r="F135"/>
    </row>
    <row r="136" spans="1:6" s="19" customFormat="1" ht="16.5" x14ac:dyDescent="0.3">
      <c r="A136" s="5" t="str">
        <f>'Importations (adap)'!B137</f>
        <v>Machines et appareils de levage ou de manutention</v>
      </c>
      <c r="B136" s="5">
        <f>'Importations (adap)'!C137</f>
        <v>4834</v>
      </c>
      <c r="C136" s="5">
        <f>'Importations (adap)'!D137</f>
        <v>209826</v>
      </c>
      <c r="D136" s="5">
        <f>'Importations (adap)'!E137</f>
        <v>3863</v>
      </c>
      <c r="E136" s="5">
        <f>'Importations (adap)'!F137</f>
        <v>216219</v>
      </c>
      <c r="F136"/>
    </row>
    <row r="137" spans="1:6" ht="16.5" x14ac:dyDescent="0.3">
      <c r="A137" s="5" t="str">
        <f>'Importations (adap)'!B138</f>
        <v>Tracteurs sauf agricoles</v>
      </c>
      <c r="B137" s="5">
        <f>'Importations (adap)'!C138</f>
        <v>2238</v>
      </c>
      <c r="C137" s="5">
        <f>'Importations (adap)'!D138</f>
        <v>200489</v>
      </c>
      <c r="D137" s="5">
        <f>'Importations (adap)'!E138</f>
        <v>1580</v>
      </c>
      <c r="E137" s="5">
        <f>'Importations (adap)'!F138</f>
        <v>150950</v>
      </c>
    </row>
    <row r="138" spans="1:6" ht="16.5" x14ac:dyDescent="0.3">
      <c r="A138" s="5" t="str">
        <f>'Importations (adap)'!B139</f>
        <v>Appareils pour la production du froid à usage industriel</v>
      </c>
      <c r="B138" s="5">
        <f>'Importations (adap)'!C139</f>
        <v>3784</v>
      </c>
      <c r="C138" s="5">
        <f>'Importations (adap)'!D139</f>
        <v>193264</v>
      </c>
      <c r="D138" s="5">
        <f>'Importations (adap)'!E139</f>
        <v>3461</v>
      </c>
      <c r="E138" s="5">
        <f>'Importations (adap)'!F139</f>
        <v>182079</v>
      </c>
    </row>
    <row r="139" spans="1:6" ht="16.5" x14ac:dyDescent="0.3">
      <c r="A139" s="5" t="str">
        <f>'Importations (adap)'!B140</f>
        <v>Machines et matériel de génie civil et de construction</v>
      </c>
      <c r="B139" s="5">
        <f>'Importations (adap)'!C140</f>
        <v>4806</v>
      </c>
      <c r="C139" s="5">
        <f>'Importations (adap)'!D140</f>
        <v>169747</v>
      </c>
      <c r="D139" s="5">
        <f>'Importations (adap)'!E140</f>
        <v>2774</v>
      </c>
      <c r="E139" s="5">
        <f>'Importations (adap)'!F140</f>
        <v>127906</v>
      </c>
    </row>
    <row r="140" spans="1:6" ht="16.5" x14ac:dyDescent="0.3">
      <c r="A140" s="5" t="str">
        <f>'Importations (adap)'!B141</f>
        <v>Groupes pour le conditionnement de l'air</v>
      </c>
      <c r="B140" s="5">
        <f>'Importations (adap)'!C141</f>
        <v>1640</v>
      </c>
      <c r="C140" s="5">
        <f>'Importations (adap)'!D141</f>
        <v>159945</v>
      </c>
      <c r="D140" s="5">
        <f>'Importations (adap)'!E141</f>
        <v>1168</v>
      </c>
      <c r="E140" s="5">
        <f>'Importations (adap)'!F141</f>
        <v>105230</v>
      </c>
    </row>
    <row r="141" spans="1:6" ht="16.5" x14ac:dyDescent="0.3">
      <c r="A141" s="5" t="str">
        <f>'Importations (adap)'!B142</f>
        <v>Moteurs et machines génératrices, électriques,</v>
      </c>
      <c r="B141" s="5">
        <f>'Importations (adap)'!C142</f>
        <v>1928</v>
      </c>
      <c r="C141" s="5">
        <f>'Importations (adap)'!D142</f>
        <v>157610</v>
      </c>
      <c r="D141" s="5">
        <f>'Importations (adap)'!E142</f>
        <v>1372</v>
      </c>
      <c r="E141" s="5">
        <f>'Importations (adap)'!F142</f>
        <v>132749</v>
      </c>
    </row>
    <row r="142" spans="1:6" ht="16.5" x14ac:dyDescent="0.3">
      <c r="A142" s="5" t="str">
        <f>'Importations (adap)'!B143</f>
        <v>Appareils et dispositifs, même chauffés électriquement</v>
      </c>
      <c r="B142" s="5">
        <f>'Importations (adap)'!C143</f>
        <v>850</v>
      </c>
      <c r="C142" s="5">
        <f>'Importations (adap)'!D143</f>
        <v>155165</v>
      </c>
      <c r="D142" s="5">
        <f>'Importations (adap)'!E143</f>
        <v>780</v>
      </c>
      <c r="E142" s="5">
        <f>'Importations (adap)'!F143</f>
        <v>94588</v>
      </c>
    </row>
    <row r="143" spans="1:6" ht="16.5" x14ac:dyDescent="0.3">
      <c r="A143" s="5" t="str">
        <f>'Importations (adap)'!B144</f>
        <v>Machines et appareils servant à l'impression</v>
      </c>
      <c r="B143" s="5">
        <f>'Importations (adap)'!C144</f>
        <v>802</v>
      </c>
      <c r="C143" s="5">
        <f>'Importations (adap)'!D144</f>
        <v>139828</v>
      </c>
      <c r="D143" s="5">
        <f>'Importations (adap)'!E144</f>
        <v>871</v>
      </c>
      <c r="E143" s="5">
        <f>'Importations (adap)'!F144</f>
        <v>134004</v>
      </c>
    </row>
    <row r="144" spans="1:6" ht="16.5" x14ac:dyDescent="0.3">
      <c r="A144" s="5" t="str">
        <f>'Importations (adap)'!B145</f>
        <v>Transformatreurs et convertisseurs électriques</v>
      </c>
      <c r="B144" s="5">
        <f>'Importations (adap)'!C145</f>
        <v>601</v>
      </c>
      <c r="C144" s="5">
        <f>'Importations (adap)'!D145</f>
        <v>136900</v>
      </c>
      <c r="D144" s="5">
        <f>'Importations (adap)'!E145</f>
        <v>805</v>
      </c>
      <c r="E144" s="5">
        <f>'Importations (adap)'!F145</f>
        <v>130548</v>
      </c>
    </row>
    <row r="145" spans="1:5" ht="16.5" x14ac:dyDescent="0.3">
      <c r="A145" s="5" t="str">
        <f>'Importations (adap)'!B146</f>
        <v>Piles, batteries de piles et acumulateurs électriques</v>
      </c>
      <c r="B145" s="5">
        <f>'Importations (adap)'!C146</f>
        <v>1778</v>
      </c>
      <c r="C145" s="5">
        <f>'Importations (adap)'!D146</f>
        <v>136269</v>
      </c>
      <c r="D145" s="5">
        <f>'Importations (adap)'!E146</f>
        <v>1625</v>
      </c>
      <c r="E145" s="5">
        <f>'Importations (adap)'!F146</f>
        <v>117598</v>
      </c>
    </row>
    <row r="146" spans="1:5" ht="16.5" x14ac:dyDescent="0.3">
      <c r="A146" s="5" t="str">
        <f>'Importations (adap)'!B147</f>
        <v>Diodes, transistors thyristors, et dispositifs photosensibles</v>
      </c>
      <c r="B146" s="5">
        <f>'Importations (adap)'!C147</f>
        <v>3284</v>
      </c>
      <c r="C146" s="5">
        <f>'Importations (adap)'!D147</f>
        <v>130374</v>
      </c>
      <c r="D146" s="5">
        <f>'Importations (adap)'!E147</f>
        <v>3136</v>
      </c>
      <c r="E146" s="5">
        <f>'Importations (adap)'!F147</f>
        <v>141706</v>
      </c>
    </row>
    <row r="147" spans="1:5" ht="16.5" x14ac:dyDescent="0.3">
      <c r="A147" s="5" t="str">
        <f>'Importations (adap)'!B148</f>
        <v>Machines, appareils pour industries alimentaires</v>
      </c>
      <c r="B147" s="5">
        <f>'Importations (adap)'!C148</f>
        <v>358</v>
      </c>
      <c r="C147" s="5">
        <f>'Importations (adap)'!D148</f>
        <v>118403</v>
      </c>
      <c r="D147" s="5">
        <f>'Importations (adap)'!E148</f>
        <v>413</v>
      </c>
      <c r="E147" s="5">
        <f>'Importations (adap)'!F148</f>
        <v>64924</v>
      </c>
    </row>
    <row r="148" spans="1:5" ht="16.5" x14ac:dyDescent="0.3">
      <c r="A148" s="5" t="str">
        <f>'Importations (adap)'!B149</f>
        <v>Appareils émetteurs; récepteurs; pour la radiotéléphonie, la radiotélégraphie</v>
      </c>
      <c r="B148" s="5">
        <f>'Importations (adap)'!C149</f>
        <v>159</v>
      </c>
      <c r="C148" s="5">
        <f>'Importations (adap)'!D149</f>
        <v>114050</v>
      </c>
      <c r="D148" s="5">
        <f>'Importations (adap)'!E149</f>
        <v>117</v>
      </c>
      <c r="E148" s="5">
        <f>'Importations (adap)'!F149</f>
        <v>52352</v>
      </c>
    </row>
    <row r="149" spans="1:5" ht="16.5" x14ac:dyDescent="0.3">
      <c r="A149" s="5" t="str">
        <f>'Importations (adap)'!B150</f>
        <v>Meubles; mobilier medico-chirurgical; articles de literie et appareils d'eclairage</v>
      </c>
      <c r="B149" s="5">
        <f>'Importations (adap)'!C150</f>
        <v>1068</v>
      </c>
      <c r="C149" s="5">
        <f>'Importations (adap)'!D150</f>
        <v>112003</v>
      </c>
      <c r="D149" s="5">
        <f>'Importations (adap)'!E150</f>
        <v>893</v>
      </c>
      <c r="E149" s="5">
        <f>'Importations (adap)'!F150</f>
        <v>90270</v>
      </c>
    </row>
    <row r="150" spans="1:5" ht="16.5" x14ac:dyDescent="0.3">
      <c r="A150" s="5" t="str">
        <f>'Importations (adap)'!B151</f>
        <v>Sous systèmes électroniques</v>
      </c>
      <c r="B150" s="5">
        <f>'Importations (adap)'!C151</f>
        <v>552</v>
      </c>
      <c r="C150" s="5">
        <f>'Importations (adap)'!D151</f>
        <v>111148</v>
      </c>
      <c r="D150" s="5">
        <f>'Importations (adap)'!E151</f>
        <v>587</v>
      </c>
      <c r="E150" s="5">
        <f>'Importations (adap)'!F151</f>
        <v>93891</v>
      </c>
    </row>
    <row r="151" spans="1:5" ht="16.5" x14ac:dyDescent="0.3">
      <c r="A151" s="5" t="str">
        <f>'Importations (adap)'!B152</f>
        <v>Moules, modèles et plaques de fond pour moules</v>
      </c>
      <c r="B151" s="5">
        <f>'Importations (adap)'!C152</f>
        <v>948</v>
      </c>
      <c r="C151" s="5">
        <f>'Importations (adap)'!D152</f>
        <v>110990</v>
      </c>
      <c r="D151" s="5">
        <f>'Importations (adap)'!E152</f>
        <v>671</v>
      </c>
      <c r="E151" s="5">
        <f>'Importations (adap)'!F152</f>
        <v>73920</v>
      </c>
    </row>
    <row r="152" spans="1:5" ht="16.5" x14ac:dyDescent="0.3">
      <c r="A152" s="5" t="str">
        <f>'Importations (adap)'!B153</f>
        <v>Outils de métier</v>
      </c>
      <c r="B152" s="5">
        <f>'Importations (adap)'!C153</f>
        <v>1441</v>
      </c>
      <c r="C152" s="5">
        <f>'Importations (adap)'!D153</f>
        <v>108172</v>
      </c>
      <c r="D152" s="5">
        <f>'Importations (adap)'!E153</f>
        <v>769</v>
      </c>
      <c r="E152" s="5">
        <f>'Importations (adap)'!F153</f>
        <v>58327</v>
      </c>
    </row>
    <row r="153" spans="1:5" ht="16.5" x14ac:dyDescent="0.3">
      <c r="A153" s="5" t="str">
        <f>'Importations (adap)'!B154</f>
        <v>Machines à trier, concasser, broyer ou agglomérer</v>
      </c>
      <c r="B153" s="5">
        <f>'Importations (adap)'!C154</f>
        <v>1681</v>
      </c>
      <c r="C153" s="5">
        <f>'Importations (adap)'!D154</f>
        <v>98807</v>
      </c>
      <c r="D153" s="5">
        <f>'Importations (adap)'!E154</f>
        <v>1064</v>
      </c>
      <c r="E153" s="5">
        <f>'Importations (adap)'!F154</f>
        <v>78945</v>
      </c>
    </row>
    <row r="154" spans="1:5" ht="16.5" x14ac:dyDescent="0.3">
      <c r="A154" s="5" t="str">
        <f>'Importations (adap)'!B155</f>
        <v>Réservoirs, bouteilles et fûts métalliques</v>
      </c>
      <c r="B154" s="5">
        <f>'Importations (adap)'!C155</f>
        <v>1833</v>
      </c>
      <c r="C154" s="5">
        <f>'Importations (adap)'!D155</f>
        <v>93318</v>
      </c>
      <c r="D154" s="5">
        <f>'Importations (adap)'!E155</f>
        <v>1343</v>
      </c>
      <c r="E154" s="5">
        <f>'Importations (adap)'!F155</f>
        <v>78418</v>
      </c>
    </row>
    <row r="155" spans="1:5" ht="16.5" x14ac:dyDescent="0.3">
      <c r="A155" s="5" t="str">
        <f>'Importations (adap)'!B156</f>
        <v>Articles de robinetterie et organes similaires</v>
      </c>
      <c r="B155" s="5">
        <f>'Importations (adap)'!C156</f>
        <v>565</v>
      </c>
      <c r="C155" s="5">
        <f>'Importations (adap)'!D156</f>
        <v>82595</v>
      </c>
      <c r="D155" s="5">
        <f>'Importations (adap)'!E156</f>
        <v>501</v>
      </c>
      <c r="E155" s="5">
        <f>'Importations (adap)'!F156</f>
        <v>83929</v>
      </c>
    </row>
    <row r="156" spans="1:5" ht="16.5" x14ac:dyDescent="0.3">
      <c r="A156" s="5" t="str">
        <f>'Importations (adap)'!B157</f>
        <v>Parties et pieces detachees pour vehicules industriels</v>
      </c>
      <c r="B156" s="5">
        <f>'Importations (adap)'!C157</f>
        <v>965</v>
      </c>
      <c r="C156" s="5">
        <f>'Importations (adap)'!D157</f>
        <v>81919</v>
      </c>
      <c r="D156" s="5">
        <f>'Importations (adap)'!E157</f>
        <v>1969</v>
      </c>
      <c r="E156" s="5">
        <f>'Importations (adap)'!F157</f>
        <v>124795</v>
      </c>
    </row>
    <row r="157" spans="1:5" ht="16.5" x14ac:dyDescent="0.3">
      <c r="A157" s="5" t="str">
        <f>'Importations (adap)'!B158</f>
        <v>Courroies en caoutchouc</v>
      </c>
      <c r="B157" s="5">
        <f>'Importations (adap)'!C158</f>
        <v>1335</v>
      </c>
      <c r="C157" s="5">
        <f>'Importations (adap)'!D158</f>
        <v>74807</v>
      </c>
      <c r="D157" s="5">
        <f>'Importations (adap)'!E158</f>
        <v>338</v>
      </c>
      <c r="E157" s="5">
        <f>'Importations (adap)'!F158</f>
        <v>28615</v>
      </c>
    </row>
    <row r="158" spans="1:5" ht="16.5" x14ac:dyDescent="0.3">
      <c r="A158" s="5" t="str">
        <f>'Importations (adap)'!B159</f>
        <v>Arbres de transmission, manivelles, vilebrequins</v>
      </c>
      <c r="B158" s="5">
        <f>'Importations (adap)'!C159</f>
        <v>473</v>
      </c>
      <c r="C158" s="5">
        <f>'Importations (adap)'!D159</f>
        <v>73288</v>
      </c>
      <c r="D158" s="5">
        <f>'Importations (adap)'!E159</f>
        <v>431</v>
      </c>
      <c r="E158" s="5">
        <f>'Importations (adap)'!F159</f>
        <v>83863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7638</v>
      </c>
      <c r="C159" s="5">
        <f>'Importations (adap)'!D160</f>
        <v>693893</v>
      </c>
      <c r="D159" s="5">
        <f>'Importations (adap)'!E160</f>
        <v>5966</v>
      </c>
      <c r="E159" s="5">
        <f>'Importations (adap)'!F160</f>
        <v>691984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165498</v>
      </c>
      <c r="C160" s="2">
        <f>'Importations (adap)'!D161</f>
        <v>12853770</v>
      </c>
      <c r="D160" s="2">
        <f>'Importations (adap)'!E161</f>
        <v>157380</v>
      </c>
      <c r="E160" s="2">
        <f>'Importations (adap)'!F161</f>
        <v>12063972</v>
      </c>
    </row>
    <row r="161" spans="1:5" ht="16.5" x14ac:dyDescent="0.3">
      <c r="A161" s="5" t="str">
        <f>'Importations (adap)'!B162</f>
        <v>Parties et pièces pour voitures et véhicules de tourisme</v>
      </c>
      <c r="B161" s="5">
        <f>'Importations (adap)'!C162</f>
        <v>24550</v>
      </c>
      <c r="C161" s="5">
        <f>'Importations (adap)'!D162</f>
        <v>2475001</v>
      </c>
      <c r="D161" s="5">
        <f>'Importations (adap)'!E162</f>
        <v>26800</v>
      </c>
      <c r="E161" s="5">
        <f>'Importations (adap)'!F162</f>
        <v>2707807</v>
      </c>
    </row>
    <row r="162" spans="1:5" ht="16.5" x14ac:dyDescent="0.3">
      <c r="A162" s="5" t="str">
        <f>'Importations (adap)'!B163</f>
        <v>Voitures de tourisme</v>
      </c>
      <c r="B162" s="5">
        <f>'Importations (adap)'!C163</f>
        <v>11208</v>
      </c>
      <c r="C162" s="5">
        <f>'Importations (adap)'!D163</f>
        <v>1639507</v>
      </c>
      <c r="D162" s="5">
        <f>'Importations (adap)'!E163</f>
        <v>11427</v>
      </c>
      <c r="E162" s="5">
        <f>'Importations (adap)'!F163</f>
        <v>1607058</v>
      </c>
    </row>
    <row r="163" spans="1:5" ht="16.5" x14ac:dyDescent="0.3">
      <c r="A163" s="5" t="str">
        <f>'Importations (adap)'!B164</f>
        <v>Tissus et fils de fibres synthétiques et artificielles</v>
      </c>
      <c r="B163" s="5">
        <f>'Importations (adap)'!C164</f>
        <v>10639</v>
      </c>
      <c r="C163" s="5">
        <f>'Importations (adap)'!D164</f>
        <v>1064959</v>
      </c>
      <c r="D163" s="5">
        <f>'Importations (adap)'!E164</f>
        <v>8295</v>
      </c>
      <c r="E163" s="5">
        <f>'Importations (adap)'!F164</f>
        <v>899804</v>
      </c>
    </row>
    <row r="164" spans="1:5" ht="16.5" x14ac:dyDescent="0.3">
      <c r="A164" s="5" t="str">
        <f>'Importations (adap)'!B165</f>
        <v>Ouvrages divers en matières plastiques</v>
      </c>
      <c r="B164" s="5">
        <f>'Importations (adap)'!C165</f>
        <v>15117</v>
      </c>
      <c r="C164" s="5">
        <f>'Importations (adap)'!D165</f>
        <v>813242</v>
      </c>
      <c r="D164" s="5">
        <f>'Importations (adap)'!E165</f>
        <v>13806</v>
      </c>
      <c r="E164" s="5">
        <f>'Importations (adap)'!F165</f>
        <v>773189</v>
      </c>
    </row>
    <row r="165" spans="1:5" ht="16.5" x14ac:dyDescent="0.3">
      <c r="A165" s="5" t="str">
        <f>'Importations (adap)'!B166</f>
        <v>Médicaments et autres produits pharmaceutiques</v>
      </c>
      <c r="B165" s="5">
        <f>'Importations (adap)'!C166</f>
        <v>731</v>
      </c>
      <c r="C165" s="5">
        <f>'Importations (adap)'!D166</f>
        <v>742237</v>
      </c>
      <c r="D165" s="5">
        <f>'Importations (adap)'!E166</f>
        <v>703</v>
      </c>
      <c r="E165" s="5">
        <f>'Importations (adap)'!F166</f>
        <v>660228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10349</v>
      </c>
      <c r="C166" s="5">
        <f>'Importations (adap)'!D167</f>
        <v>588504</v>
      </c>
      <c r="D166" s="5">
        <f>'Importations (adap)'!E167</f>
        <v>9441</v>
      </c>
      <c r="E166" s="5">
        <f>'Importations (adap)'!F167</f>
        <v>588098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10340</v>
      </c>
      <c r="C167" s="5">
        <f>'Importations (adap)'!D168</f>
        <v>457272</v>
      </c>
      <c r="D167" s="5">
        <f>'Importations (adap)'!E168</f>
        <v>8754</v>
      </c>
      <c r="E167" s="5">
        <f>'Importations (adap)'!F168</f>
        <v>389463</v>
      </c>
    </row>
    <row r="168" spans="1:5" ht="16.5" x14ac:dyDescent="0.3">
      <c r="A168" s="5" t="str">
        <f>'Importations (adap)'!B169</f>
        <v>Tissus et fils de coton</v>
      </c>
      <c r="B168" s="5">
        <f>'Importations (adap)'!C169</f>
        <v>3197</v>
      </c>
      <c r="C168" s="5">
        <f>'Importations (adap)'!D169</f>
        <v>317049</v>
      </c>
      <c r="D168" s="5">
        <f>'Importations (adap)'!E169</f>
        <v>2424</v>
      </c>
      <c r="E168" s="5">
        <f>'Importations (adap)'!F169</f>
        <v>294354</v>
      </c>
    </row>
    <row r="169" spans="1:5" ht="16.5" x14ac:dyDescent="0.3">
      <c r="A169" s="5" t="str">
        <f>'Importations (adap)'!B170</f>
        <v>Produits de parfumerie ou de toilette et preparations cosmetiques</v>
      </c>
      <c r="B169" s="5">
        <f>'Importations (adap)'!C170</f>
        <v>4458</v>
      </c>
      <c r="C169" s="5">
        <f>'Importations (adap)'!D170</f>
        <v>316423</v>
      </c>
      <c r="D169" s="5">
        <f>'Importations (adap)'!E170</f>
        <v>3579</v>
      </c>
      <c r="E169" s="5">
        <f>'Importations (adap)'!F170</f>
        <v>232591</v>
      </c>
    </row>
    <row r="170" spans="1:5" ht="16.5" x14ac:dyDescent="0.3">
      <c r="A170" s="5" t="str">
        <f>'Importations (adap)'!B171</f>
        <v>Quincaillerie de ménage et articles d'économie domestique</v>
      </c>
      <c r="B170" s="5">
        <f>'Importations (adap)'!C171</f>
        <v>6185</v>
      </c>
      <c r="C170" s="5">
        <f>'Importations (adap)'!D171</f>
        <v>293367</v>
      </c>
      <c r="D170" s="5">
        <f>'Importations (adap)'!E171</f>
        <v>5055</v>
      </c>
      <c r="E170" s="5">
        <f>'Importations (adap)'!F171</f>
        <v>268048</v>
      </c>
    </row>
    <row r="171" spans="1:5" ht="16.5" x14ac:dyDescent="0.3">
      <c r="A171" s="5" t="str">
        <f>'Importations (adap)'!B172</f>
        <v>Réfrigérateurs, lave-vaisselle et autres articles domestiques</v>
      </c>
      <c r="B171" s="5">
        <f>'Importations (adap)'!C172</f>
        <v>5106</v>
      </c>
      <c r="C171" s="5">
        <f>'Importations (adap)'!D172</f>
        <v>270946</v>
      </c>
      <c r="D171" s="5">
        <f>'Importations (adap)'!E172</f>
        <v>4175</v>
      </c>
      <c r="E171" s="5">
        <f>'Importations (adap)'!F172</f>
        <v>225978</v>
      </c>
    </row>
    <row r="172" spans="1:5" ht="16.5" x14ac:dyDescent="0.3">
      <c r="A172" s="5" t="str">
        <f>'Importations (adap)'!B173</f>
        <v>Articles de bonneterie</v>
      </c>
      <c r="B172" s="5">
        <f>'Importations (adap)'!C173</f>
        <v>1430</v>
      </c>
      <c r="C172" s="5">
        <f>'Importations (adap)'!D173</f>
        <v>250352</v>
      </c>
      <c r="D172" s="5">
        <f>'Importations (adap)'!E173</f>
        <v>1148</v>
      </c>
      <c r="E172" s="5">
        <f>'Importations (adap)'!F173</f>
        <v>211057</v>
      </c>
    </row>
    <row r="173" spans="1:5" ht="16.5" x14ac:dyDescent="0.3">
      <c r="A173" s="5" t="str">
        <f>'Importations (adap)'!B174</f>
        <v>Chaussures</v>
      </c>
      <c r="B173" s="5">
        <f>'Importations (adap)'!C174</f>
        <v>2556</v>
      </c>
      <c r="C173" s="5">
        <f>'Importations (adap)'!D174</f>
        <v>240947</v>
      </c>
      <c r="D173" s="5">
        <f>'Importations (adap)'!E174</f>
        <v>1925</v>
      </c>
      <c r="E173" s="5">
        <f>'Importations (adap)'!F174</f>
        <v>206229</v>
      </c>
    </row>
    <row r="174" spans="1:5" ht="16.5" x14ac:dyDescent="0.3">
      <c r="A174" s="5" t="str">
        <f>'Importations (adap)'!B175</f>
        <v>Appareils récepteurs radio et télévision</v>
      </c>
      <c r="B174" s="5">
        <f>'Importations (adap)'!C175</f>
        <v>1338</v>
      </c>
      <c r="C174" s="5">
        <f>'Importations (adap)'!D175</f>
        <v>223931</v>
      </c>
      <c r="D174" s="5">
        <f>'Importations (adap)'!E175</f>
        <v>1331</v>
      </c>
      <c r="E174" s="5">
        <f>'Importations (adap)'!F175</f>
        <v>223225</v>
      </c>
    </row>
    <row r="175" spans="1:5" ht="16.5" x14ac:dyDescent="0.3">
      <c r="A175" s="5" t="str">
        <f>'Importations (adap)'!B176</f>
        <v>Vêtements confectionnes</v>
      </c>
      <c r="B175" s="5">
        <f>'Importations (adap)'!C176</f>
        <v>959</v>
      </c>
      <c r="C175" s="5">
        <f>'Importations (adap)'!D176</f>
        <v>203894</v>
      </c>
      <c r="D175" s="5">
        <f>'Importations (adap)'!E176</f>
        <v>885</v>
      </c>
      <c r="E175" s="5">
        <f>'Importations (adap)'!F176</f>
        <v>181926</v>
      </c>
    </row>
    <row r="176" spans="1:5" ht="16.5" x14ac:dyDescent="0.3">
      <c r="A176" s="5" t="str">
        <f>'Importations (adap)'!B177</f>
        <v>Cycles et motocycles, leurs parties et pièces</v>
      </c>
      <c r="B176" s="5">
        <f>'Importations (adap)'!C177</f>
        <v>3079</v>
      </c>
      <c r="C176" s="5">
        <f>'Importations (adap)'!D177</f>
        <v>176282</v>
      </c>
      <c r="D176" s="5">
        <f>'Importations (adap)'!E177</f>
        <v>2285</v>
      </c>
      <c r="E176" s="5">
        <f>'Importations (adap)'!F177</f>
        <v>115720</v>
      </c>
    </row>
    <row r="177" spans="1:5" ht="16.5" x14ac:dyDescent="0.3">
      <c r="A177" s="5" t="str">
        <f>'Importations (adap)'!B178</f>
        <v>Tissus spéciaux, velours, dentelles et broderies</v>
      </c>
      <c r="B177" s="5">
        <f>'Importations (adap)'!C178</f>
        <v>1512</v>
      </c>
      <c r="C177" s="5">
        <f>'Importations (adap)'!D178</f>
        <v>159761</v>
      </c>
      <c r="D177" s="5">
        <f>'Importations (adap)'!E178</f>
        <v>1038</v>
      </c>
      <c r="E177" s="5">
        <f>'Importations (adap)'!F178</f>
        <v>123048</v>
      </c>
    </row>
    <row r="178" spans="1:5" ht="16.5" x14ac:dyDescent="0.3">
      <c r="A178" s="5" t="str">
        <f>'Importations (adap)'!B179</f>
        <v>Equipements électriques divers</v>
      </c>
      <c r="B178" s="5">
        <f>'Importations (adap)'!C179</f>
        <v>812</v>
      </c>
      <c r="C178" s="5">
        <f>'Importations (adap)'!D179</f>
        <v>145323</v>
      </c>
      <c r="D178" s="5">
        <f>'Importations (adap)'!E179</f>
        <v>885</v>
      </c>
      <c r="E178" s="5">
        <f>'Importations (adap)'!F179</f>
        <v>137807</v>
      </c>
    </row>
    <row r="179" spans="1:5" ht="16.5" x14ac:dyDescent="0.3">
      <c r="A179" s="5" t="str">
        <f>'Importations (adap)'!B180</f>
        <v>Sacs, malles et ouvrages divers en cuir</v>
      </c>
      <c r="B179" s="5">
        <f>'Importations (adap)'!C180</f>
        <v>963</v>
      </c>
      <c r="C179" s="5">
        <f>'Importations (adap)'!D180</f>
        <v>141213</v>
      </c>
      <c r="D179" s="5">
        <f>'Importations (adap)'!E180</f>
        <v>774</v>
      </c>
      <c r="E179" s="5">
        <f>'Importations (adap)'!F180</f>
        <v>134143</v>
      </c>
    </row>
    <row r="180" spans="1:5" ht="16.5" x14ac:dyDescent="0.3">
      <c r="A180" s="5" t="str">
        <f>'Importations (adap)'!B181</f>
        <v>Articles divers en caoutchouc</v>
      </c>
      <c r="B180" s="5">
        <f>'Importations (adap)'!C181</f>
        <v>1665</v>
      </c>
      <c r="C180" s="5">
        <f>'Importations (adap)'!D181</f>
        <v>138984</v>
      </c>
      <c r="D180" s="5">
        <f>'Importations (adap)'!E181</f>
        <v>1520</v>
      </c>
      <c r="E180" s="5">
        <f>'Importations (adap)'!F181</f>
        <v>121500</v>
      </c>
    </row>
    <row r="181" spans="1:5" ht="16.5" x14ac:dyDescent="0.3">
      <c r="A181" s="5" t="str">
        <f>'Importations (adap)'!B182</f>
        <v>Ouvrages divers en fer ou en acier</v>
      </c>
      <c r="B181" s="5">
        <f>'Importations (adap)'!C182</f>
        <v>3225</v>
      </c>
      <c r="C181" s="5">
        <f>'Importations (adap)'!D182</f>
        <v>125907</v>
      </c>
      <c r="D181" s="5">
        <f>'Importations (adap)'!E182</f>
        <v>2853</v>
      </c>
      <c r="E181" s="5">
        <f>'Importations (adap)'!F182</f>
        <v>108859</v>
      </c>
    </row>
    <row r="182" spans="1:5" ht="16.5" x14ac:dyDescent="0.3">
      <c r="A182" s="5" t="str">
        <f>'Importations (adap)'!B183</f>
        <v>Papiers finis et ouvrages en papier</v>
      </c>
      <c r="B182" s="5">
        <f>'Importations (adap)'!C183</f>
        <v>5132</v>
      </c>
      <c r="C182" s="5">
        <f>'Importations (adap)'!D183</f>
        <v>125413</v>
      </c>
      <c r="D182" s="5">
        <f>'Importations (adap)'!E183</f>
        <v>5424</v>
      </c>
      <c r="E182" s="5">
        <f>'Importations (adap)'!F183</f>
        <v>129773</v>
      </c>
    </row>
    <row r="183" spans="1:5" ht="16.5" x14ac:dyDescent="0.3">
      <c r="A183" s="5" t="str">
        <f>'Importations (adap)'!B184</f>
        <v>Savons; agents de surface organiques et préparations tensio-avtives</v>
      </c>
      <c r="B183" s="5">
        <f>'Importations (adap)'!C184</f>
        <v>6489</v>
      </c>
      <c r="C183" s="5">
        <f>'Importations (adap)'!D184</f>
        <v>121951</v>
      </c>
      <c r="D183" s="5">
        <f>'Importations (adap)'!E184</f>
        <v>9481</v>
      </c>
      <c r="E183" s="5">
        <f>'Importations (adap)'!F184</f>
        <v>148276</v>
      </c>
    </row>
    <row r="184" spans="1:5" ht="16.5" x14ac:dyDescent="0.3">
      <c r="A184" s="5" t="str">
        <f>'Importations (adap)'!B185</f>
        <v>Ouvrages divers en verre</v>
      </c>
      <c r="B184" s="5">
        <f>'Importations (adap)'!C185</f>
        <v>5472</v>
      </c>
      <c r="C184" s="5">
        <f>'Importations (adap)'!D185</f>
        <v>107310</v>
      </c>
      <c r="D184" s="5">
        <f>'Importations (adap)'!E185</f>
        <v>6235</v>
      </c>
      <c r="E184" s="5">
        <f>'Importations (adap)'!F185</f>
        <v>100967</v>
      </c>
    </row>
    <row r="185" spans="1:5" ht="16.5" x14ac:dyDescent="0.3">
      <c r="A185" s="5" t="str">
        <f>'Importations (adap)'!B186</f>
        <v>Couvertures, linge  et autres articles textiles confectionnés</v>
      </c>
      <c r="B185" s="5">
        <f>'Importations (adap)'!C186</f>
        <v>1601</v>
      </c>
      <c r="C185" s="5">
        <f>'Importations (adap)'!D186</f>
        <v>98793</v>
      </c>
      <c r="D185" s="5">
        <f>'Importations (adap)'!E186</f>
        <v>1319</v>
      </c>
      <c r="E185" s="5">
        <f>'Importations (adap)'!F186</f>
        <v>80263</v>
      </c>
    </row>
    <row r="186" spans="1:5" ht="16.5" x14ac:dyDescent="0.3">
      <c r="A186" s="5" t="str">
        <f>'Importations (adap)'!B187</f>
        <v>Jouets, jeux et articles de divertissement ou de sport</v>
      </c>
      <c r="B186" s="5">
        <f>'Importations (adap)'!C187</f>
        <v>1922</v>
      </c>
      <c r="C186" s="5">
        <f>'Importations (adap)'!D187</f>
        <v>88114</v>
      </c>
      <c r="D186" s="5">
        <f>'Importations (adap)'!E187</f>
        <v>1781</v>
      </c>
      <c r="E186" s="5">
        <f>'Importations (adap)'!F187</f>
        <v>85502</v>
      </c>
    </row>
    <row r="187" spans="1:5" ht="16.5" x14ac:dyDescent="0.3">
      <c r="A187" s="5" t="str">
        <f>'Importations (adap)'!B188</f>
        <v>Nontissés</v>
      </c>
      <c r="B187" s="5">
        <f>'Importations (adap)'!C188</f>
        <v>2207</v>
      </c>
      <c r="C187" s="5">
        <f>'Importations (adap)'!D188</f>
        <v>82432</v>
      </c>
      <c r="D187" s="5">
        <f>'Importations (adap)'!E188</f>
        <v>2072</v>
      </c>
      <c r="E187" s="5">
        <f>'Importations (adap)'!F188</f>
        <v>75834</v>
      </c>
    </row>
    <row r="188" spans="1:5" ht="16.5" x14ac:dyDescent="0.3">
      <c r="A188" s="5" t="str">
        <f>'Importations (adap)'!B189</f>
        <v>Vaisselle et objets céramiques divers</v>
      </c>
      <c r="B188" s="5">
        <f>'Importations (adap)'!C189</f>
        <v>6124</v>
      </c>
      <c r="C188" s="5">
        <f>'Importations (adap)'!D189</f>
        <v>80413</v>
      </c>
      <c r="D188" s="5">
        <f>'Importations (adap)'!E189</f>
        <v>3724</v>
      </c>
      <c r="E188" s="5">
        <f>'Importations (adap)'!F189</f>
        <v>53262</v>
      </c>
    </row>
    <row r="189" spans="1:5" ht="16.5" x14ac:dyDescent="0.3">
      <c r="A189" s="5" t="str">
        <f>'Importations (adap)'!B190</f>
        <v>Tissus et fils de lin</v>
      </c>
      <c r="B189" s="5">
        <f>'Importations (adap)'!C190</f>
        <v>354</v>
      </c>
      <c r="C189" s="5">
        <f>'Importations (adap)'!D190</f>
        <v>76545</v>
      </c>
      <c r="D189" s="5">
        <f>'Importations (adap)'!E190</f>
        <v>171</v>
      </c>
      <c r="E189" s="5">
        <f>'Importations (adap)'!F190</f>
        <v>42689</v>
      </c>
    </row>
    <row r="190" spans="1:5" ht="16.5" x14ac:dyDescent="0.3">
      <c r="A190" s="5" t="str">
        <f>'Importations (adap)'!B191</f>
        <v>Livres et imprimés divers</v>
      </c>
      <c r="B190" s="5">
        <f>'Importations (adap)'!C191</f>
        <v>709</v>
      </c>
      <c r="C190" s="5">
        <f>'Importations (adap)'!D191</f>
        <v>69222</v>
      </c>
      <c r="D190" s="5">
        <f>'Importations (adap)'!E191</f>
        <v>758</v>
      </c>
      <c r="E190" s="5">
        <f>'Importations (adap)'!F191</f>
        <v>73918</v>
      </c>
    </row>
    <row r="191" spans="1:5" ht="16.5" x14ac:dyDescent="0.3">
      <c r="A191" s="5" t="str">
        <f>'Importations (adap)'!B192</f>
        <v>Cuisinières et appareils de chauffage</v>
      </c>
      <c r="B191" s="5">
        <f>'Importations (adap)'!C192</f>
        <v>1206</v>
      </c>
      <c r="C191" s="5">
        <f>'Importations (adap)'!D192</f>
        <v>51926</v>
      </c>
      <c r="D191" s="5">
        <f>'Importations (adap)'!E192</f>
        <v>1236</v>
      </c>
      <c r="E191" s="5">
        <f>'Importations (adap)'!F192</f>
        <v>53831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14863</v>
      </c>
      <c r="C192" s="5">
        <f>'Importations (adap)'!D193</f>
        <v>1166550</v>
      </c>
      <c r="D192" s="5">
        <f>'Importations (adap)'!E193</f>
        <v>16076</v>
      </c>
      <c r="E192" s="5">
        <f>'Importations (adap)'!F193</f>
        <v>1009525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108</v>
      </c>
      <c r="C193" s="2">
        <f>'Importations (adap)'!D194</f>
        <v>111217</v>
      </c>
      <c r="D193" s="2">
        <f>'Importations (adap)'!E194</f>
        <v>0</v>
      </c>
      <c r="E193" s="2">
        <f>'Importations (adap)'!F194</f>
        <v>68867</v>
      </c>
    </row>
    <row r="194" spans="1:6" ht="16.5" x14ac:dyDescent="0.25">
      <c r="A194" s="9" t="s">
        <v>138</v>
      </c>
      <c r="B194" s="20">
        <f>'Importations (adap)'!C195</f>
        <v>6314834</v>
      </c>
      <c r="C194" s="20">
        <f>'Importations (adap)'!D195</f>
        <v>59844196</v>
      </c>
      <c r="D194" s="20">
        <f>'Importations (adap)'!E195</f>
        <v>6628390</v>
      </c>
      <c r="E194" s="20">
        <f>'Importations (adap)'!F195</f>
        <v>57854146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E5C1-B0C0-4BB6-8B35-F980D6E5E647}">
  <dimension ref="A1:M181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1" t="s">
        <v>452</v>
      </c>
      <c r="D6" s="52"/>
      <c r="E6" s="51" t="s">
        <v>453</v>
      </c>
      <c r="F6" s="52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216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479724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8532622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422945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8210531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Crustacés, mollusques et coquillages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12077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1396690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10805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1056558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Fruits frais ou secs, congelés ou en saumure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39807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1325429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18465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725487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Tomates fraîches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86033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1244782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101760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1609521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Agrumes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132354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1013581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97182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943447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Légumes frais, congelés ou en saumure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70481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874027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68154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1078439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Fraises et framboises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13997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800707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13493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799357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Préparations et conserves de poissons et crustacés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8171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459214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11919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579709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Sucre brut ou rafiné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66601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403736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52948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391834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Poissons frais, salés, séchés ou fumés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15112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223772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10810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196664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Conserves de légumes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6691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145723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6840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153944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Patisseries et préparations à base de céréales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7982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100514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9909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125013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Tabacs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132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94087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291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93862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Préparations alimentaires diverses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923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80145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1109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81889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Farine et poudre de poissons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4244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56387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6109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97126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Extraits et essences de café ou de thé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222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39896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97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16281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Fromage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625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30461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109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8013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Conserves de fruits et confitures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1171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25557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622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13849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Oeufs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525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24694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416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24829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Dattes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422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23852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992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40057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Préparations à base de sucre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894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21505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1221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28059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Eaux minérales et boissons non alcooliques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3001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21288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2948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20836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Epices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648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16285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882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22359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Thé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65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15320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120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23383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Farines, gruaux, semoules et agglomérés de céréales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1944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13254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1314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8064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Bières; vins; vermouths; et autres boissons spiritueuses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242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11149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94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6085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Cacao et preparations à base de cacao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201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10802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224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10998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Jus de fruits et de légumes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326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10193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476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6654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Café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61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8847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50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3764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Préparations pour l'alimentation des animaux.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1391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7706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1136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9166</v>
      </c>
    </row>
    <row r="39" spans="1:6" ht="16.5" x14ac:dyDescent="0.3">
      <c r="B39" s="5" t="s">
        <v>30</v>
      </c>
      <c r="C39" s="6">
        <f>C9-SUM(C10:C38)</f>
        <v>3381</v>
      </c>
      <c r="D39" s="6">
        <f>D9-SUM(D10:D38)</f>
        <v>33019</v>
      </c>
      <c r="E39" s="6">
        <f>E9-SUM(E10:E38)</f>
        <v>2450</v>
      </c>
      <c r="F39" s="6">
        <f>F9-SUM(F10:F38)</f>
        <v>35284</v>
      </c>
    </row>
    <row r="40" spans="1:6" x14ac:dyDescent="0.25">
      <c r="A40" t="s">
        <v>450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42891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524836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33676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438202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36918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384691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33657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397848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105285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40104</v>
      </c>
    </row>
    <row r="43" spans="1:6" ht="16.5" x14ac:dyDescent="0.3">
      <c r="B43" s="5" t="s">
        <v>34</v>
      </c>
      <c r="C43" s="6">
        <f>C40-SUM(C41:C42)</f>
        <v>5973</v>
      </c>
      <c r="D43" s="6">
        <f>D40-SUM(D41:D42)</f>
        <v>34860</v>
      </c>
      <c r="E43" s="6">
        <f>E40-SUM(E41:E42)</f>
        <v>19</v>
      </c>
      <c r="F43" s="6">
        <f>F40-SUM(F41:F42)</f>
        <v>250</v>
      </c>
    </row>
    <row r="44" spans="1:6" x14ac:dyDescent="0.25">
      <c r="A44" t="s">
        <v>220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15452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442112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14147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718461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Sous-produits animaux non comestibles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1180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104958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1475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91866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Plantes et parties de plantes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4157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91190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2477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62275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Huile d'olive brute ou raffinée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881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34626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711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65218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Gommes; résines et autres sucs et extraits végétaux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153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31659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100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33138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Graisses et huiles de poissons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1031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28228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3590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342886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Plantes vivantes et produits de la floriculture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938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24505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1021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27236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Huile de tournesol brute ou raffinée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1460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22825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145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2240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Autres huiles végétales brutes ou raffinées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53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20252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260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32049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Agar-agar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66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17573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51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14452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Huile de soja brute ou raffinée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932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12447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392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5633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Algues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405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11080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162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3883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Animaux vivants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9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10723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3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9438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Graines, spores et fruits à ensemencer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2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8113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0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499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Graisses et huiles animales sauf de poissons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629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7063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463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4754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Liège brut, élaboré et mi-ouvré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196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3995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269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10045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Vieux papiers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1930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3268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1663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1809</v>
      </c>
    </row>
    <row r="61" spans="1:6" ht="16.5" x14ac:dyDescent="0.3">
      <c r="B61" s="5" t="s">
        <v>49</v>
      </c>
      <c r="C61" s="6">
        <f>C44-SUM(C45:C60)</f>
        <v>1430</v>
      </c>
      <c r="D61" s="6">
        <f>D44-SUM(D45:D60)</f>
        <v>9607</v>
      </c>
      <c r="E61" s="6">
        <f>E44-SUM(E45:E60)</f>
        <v>1365</v>
      </c>
      <c r="F61" s="6">
        <f>F44-SUM(F45:F60)</f>
        <v>11040</v>
      </c>
    </row>
    <row r="62" spans="1:6" x14ac:dyDescent="0.25">
      <c r="A62" t="s">
        <v>221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985088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1156707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949506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1133668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419801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442050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508485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690675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Ferraille, déchets, débris de cuivre,fonte, fer, acier et autres mierais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7337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239811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2432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75955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Sulfate de baryum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121950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138522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104405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124698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Minerai de plomb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6032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82166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3111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43428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Minerai de cuivre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3864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58888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6163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59422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Marbres; granit; gypse et autres pierres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227777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50525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148875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42016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Autres minerais métallifères et déchets métalliques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5258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43988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4928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18376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Fluorine spath fluor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104372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32558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57052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25153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5433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22972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5606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11560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Fibres textiles synthétiques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932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13231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1289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12366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Minerai de manganèse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6948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11926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365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1505</v>
      </c>
    </row>
    <row r="74" spans="1:13" ht="16.5" x14ac:dyDescent="0.3">
      <c r="B74" s="5" t="s">
        <v>60</v>
      </c>
      <c r="C74" s="6">
        <f>C62-SUM(C63:C73)</f>
        <v>75384</v>
      </c>
      <c r="D74" s="6">
        <f>D62-SUM(D63:D73)</f>
        <v>20070</v>
      </c>
      <c r="E74" s="6">
        <f>E62-SUM(E63:E73)</f>
        <v>106795</v>
      </c>
      <c r="F74" s="6">
        <f>F62-SUM(F63:F73)</f>
        <v>28514</v>
      </c>
    </row>
    <row r="75" spans="1:13" x14ac:dyDescent="0.25">
      <c r="A75" t="s">
        <v>217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939786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7388141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1173641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7885390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681849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4272310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867230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4508731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117909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919586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167416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1107508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Composants électroniques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102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428105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84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735971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Fils et câbles électriques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2160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347423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2625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326709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Argent brut et ouvrages mi-ouvrés en argent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19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165361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15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95362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Cuivre et alliages de cuivre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1535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121744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635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43693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Autres métaux communs et ouvrages en ces matières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153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96673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151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74109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Tubes; tuyaux et leurs accessoires, en matière plastique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527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88065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1282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89894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Isolateurs et pièces isolantes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520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83835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569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99360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Produits chimiques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3883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73644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1864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33653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Parties de chaussures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311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64781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269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59689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Papiers et cartons; ouvrages divers en papiers et cartons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4261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62007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3723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63317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Matières plastiques et ouvrages divers en plastique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3127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59659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2842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53228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Huiles essentielles, parfums et aromatisants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103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45958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36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24781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Caoutchouc et ouvrages en caoutchouc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409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44758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478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45639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Aluminium brut, déchets et poudres d'aluminium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1898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42076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1209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23465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Accessoires de tuyauterie et construction métallique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615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37633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1617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45529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Ciments, chaux et plâtre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98198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37253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93468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49243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Produits céramiques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2119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37138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993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25241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Ouvrages en pierres, platre, ciment, ou en matières similaires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2653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35469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3593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38822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Fils, barres et profilés en aluminium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666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33489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530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24560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Bois préparés et ouvrages en bois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2176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30105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2324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31658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Verre et ouvrages en verre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4016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28677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12270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68222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Quincaillerie sauf de ménage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69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22526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104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27006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Cuirs et peaux ayant subi une opération de tannage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143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20493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151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23949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Fils de fibres synthétiques et artificielles pour tissage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404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19468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361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16717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Produits laminés plats, en fer ou en aciers non alliés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2976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17211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5368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45796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Tissus imprégnés ou enduits de matières diverse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162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13641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128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9316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Tapis et revêtements de sol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48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13079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64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15360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6775</v>
      </c>
      <c r="D105" s="6">
        <f>D75-SUM(D76:D104)</f>
        <v>125974</v>
      </c>
      <c r="E105" s="6">
        <f>E75-SUM(E76:E104)</f>
        <v>2242</v>
      </c>
      <c r="F105" s="6">
        <f>F75-SUM(F76:F104)</f>
        <v>78862</v>
      </c>
      <c r="J105" s="4"/>
      <c r="K105" s="4"/>
      <c r="L105" s="4"/>
      <c r="M105" s="4"/>
    </row>
    <row r="106" spans="1:13" x14ac:dyDescent="0.25">
      <c r="A106" t="s">
        <v>223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215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22343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50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14759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187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10811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29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3770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28</v>
      </c>
      <c r="D108" s="6">
        <f>D106-D107</f>
        <v>11532</v>
      </c>
      <c r="E108" s="6">
        <f>E106-E107</f>
        <v>21</v>
      </c>
      <c r="F108" s="6">
        <f>F106-F107</f>
        <v>10989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224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28258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7539575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26639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6991737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19820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4149687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19500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3993086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292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1299527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248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1153637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1762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951996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1549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782664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Appareils électriques pour la téléphonie ou la télégraphie par fil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44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213860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22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195686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Circuits intégrés et micro-assemblages électroniques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175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172721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207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155750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Moteurs à pistons; autres moteurs et leurs parties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402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99575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342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109878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Groupes pour le conditionnement de l'air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701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75063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542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60998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Réservoirs, bouteilles et fûts métalliques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909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71421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773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59242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Voitures utilitaires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361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59128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303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28456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Centrifugeuses et appareils pour filtration des liquides ou des gaz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240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42169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297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50897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Transformatreurs et convertisseurs électriques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409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41158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222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35940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Turboréacteurs et turbopropulseurs et leurs parties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9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38620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8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35794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Moteurs et machines génératrices, électriques,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218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36899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24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5773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Machines et appareils divers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81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31276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98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33330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Machines et appareils servant à l'impression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113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22879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123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23078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Instruments et appareils médico-chirurgicaux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60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21759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37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20055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Instruments de mesure, de controle ou de précisions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43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18927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31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17371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Groupes électrogènes et convertisseurs rotatifs électriques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147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18452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161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23834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Bandages et pneumatiques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579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17941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21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1838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Articles textiles d'emballage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459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14581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183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10589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Avions et autres véhicules aériens ou spatiaux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3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13701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1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4934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Parties de machines ou d'appareils ne comportant pas de connexions électriques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59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10623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43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10741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Pompes et compresseurs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44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8063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73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9335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Sous systèmes électroniques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4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8032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3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7704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Articles divers en caoutchouc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66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7693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99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14423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Machines à trier, concasser, broyer ou agglomérer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111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7645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273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22997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Piles, batteries de piles et acumulateurs électriques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293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7465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510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11816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Meubles; mobilier medico-chirurgical; articles de literie et appareils d'eclairage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71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7443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49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9826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Sacs, malles et ouvrages divers en cuir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13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6172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10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4588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Appareils et dispositifs, même chauffés électriquement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42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5715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14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1716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728</v>
      </c>
      <c r="D140" s="6">
        <f>D109-SUM(D110:D139)</f>
        <v>59384</v>
      </c>
      <c r="E140" s="6">
        <f>E109-SUM(E110:E139)</f>
        <v>873</v>
      </c>
      <c r="F140" s="6">
        <f>F109-SUM(F110:F139)</f>
        <v>95761</v>
      </c>
      <c r="J140" s="4"/>
      <c r="K140" s="4"/>
      <c r="L140" s="4"/>
      <c r="M140" s="4"/>
    </row>
    <row r="141" spans="1:13" x14ac:dyDescent="0.25">
      <c r="A141" t="s">
        <v>222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81058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9711001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98974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10850320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22091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2548430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39592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3987380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7085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2499095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6715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2315525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23951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1673039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21395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1476010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Sièges, meubles,matelas et articles d'éclairage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3621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663220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2988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415952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Articles de bonneterie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3447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646416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3538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673151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1503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303733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1425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284715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Chaussures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1049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236495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977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225835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Ouvrages divers en matières plastiques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2800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146706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3392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176047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Médicaments et autres produits pharmaceutiques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504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129848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685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131074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Couvertures, linge  et autres articles textiles confectionnés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545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121740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1228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329162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Articles divers en caoutchouc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876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107089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811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111922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Ouvrages divers en fer ou en acier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4205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81928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5895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152713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Quincaillerie de ménage et articles d'économie domestique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646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72498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703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70227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Produits de parfumerie ou de toilette et preparations cosmetiques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513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70581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342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63851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Vaisselle et objets céramiques divers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2701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49896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2461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49226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Sacs, malles et ouvrages divers en cuir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199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46849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177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53764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Livres et imprimés divers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102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41392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108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43289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Ouvrages divers en verre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193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39415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939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30510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Papiers finis et ouvrages en papier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2374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21887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2146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26706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Ouvrages divers en cuivre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38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19205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26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5880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Ouvrages divers en bois en sparterie ou en vannerie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402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18599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401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19679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Tissus et fils de fibres synthétiques et artificielles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193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17578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214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28869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Tissus spéciaux, velours, dentelles et broderies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45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15066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57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22919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Tapis et revêtements de sol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102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14783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95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8570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Tissus et fils de coton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142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14335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222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21710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Peintures, vernis et mastics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450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13573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271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8713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Perles et bijouteries de fantaisie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2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13315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2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10797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Jouets, jeux et articles de divertissement ou de sport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89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9609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94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9031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Savons; agents de surface organiques et préparations tensio-avtives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329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8794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985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13918</v>
      </c>
    </row>
    <row r="171" spans="1:6" ht="16.5" x14ac:dyDescent="0.3">
      <c r="B171" s="5" t="s">
        <v>137</v>
      </c>
      <c r="C171" s="6">
        <f>C141-SUM(C142:C170)</f>
        <v>861</v>
      </c>
      <c r="D171" s="6">
        <f>D141-SUM(D142:D170)</f>
        <v>65887</v>
      </c>
      <c r="E171" s="6">
        <f>E141-SUM(E142:E170)</f>
        <v>1090</v>
      </c>
      <c r="F171" s="6">
        <f>F141-SUM(F142:F170)</f>
        <v>83175</v>
      </c>
    </row>
    <row r="172" spans="1:6" x14ac:dyDescent="0.25">
      <c r="A172" t="s">
        <v>219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41263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1952</v>
      </c>
    </row>
    <row r="173" spans="1:6" ht="16.5" x14ac:dyDescent="0.25">
      <c r="B173" s="9" t="s">
        <v>138</v>
      </c>
      <c r="C173" s="10">
        <f>ROUND(VLOOKUP($B173,OUTIL!$BY:$CC,2,FALSE)/1000,0)</f>
        <v>2572474</v>
      </c>
      <c r="D173" s="10">
        <f>ROUND(VLOOKUP($B173,OUTIL!$BY:$CC,3,FALSE)/1000,0)</f>
        <v>35358601</v>
      </c>
      <c r="E173" s="10">
        <f>ROUND(VLOOKUP($B173,OUTIL!$BY:$CC,4,FALSE)/1000,0)</f>
        <v>2719578</v>
      </c>
      <c r="F173" s="10">
        <f>ROUND(VLOOKUP($B173,OUTIL!$BY:$CC,5,FALSE)/1000,0)</f>
        <v>36245018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8221-0D7C-499A-B1CD-49A187A2BD8B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1" t="s">
        <v>452</v>
      </c>
      <c r="D6" s="52"/>
      <c r="E6" s="51" t="s">
        <v>453</v>
      </c>
      <c r="F6" s="52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216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1371261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8258700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1390413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7962321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380250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1164039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733459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2197359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Sucre brut ou rafiné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209871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1124090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161286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1052603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Mais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264160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693190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138628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360210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Tourteaux et autres résidus des industries alimentaires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206475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527858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98160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371054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Animaux vivants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9309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449334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2236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124303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Fruits frais ou secs, congelés ou en saumure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15429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361305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14795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305529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Dattes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18584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334512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18566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346925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Pommes de terre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31093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301460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28366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253816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Café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5116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275980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3646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125480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Orge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112039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264784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73292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169531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Thé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8778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260014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7988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241684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Tabacs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2077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226979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1342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170446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Préparations alimentaires diverses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4682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195294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5249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182562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Fromage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2873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169854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2438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142433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Légumes à cosse secs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14199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161389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19885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250139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Patisseries et préparations à base de céréales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5876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156368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6272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164818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Epices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4446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146630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2760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105994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Cacao et preparations à base de cacao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2348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144987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3360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139776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Lait et produits de la laiterie autres que le beurre et le fromage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5954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138069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6629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173753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Crustacés, mollusques et coquillages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4086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129090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3396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118994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Préparations pour l'alimentation des animaux.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13591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96512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16958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128287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Conserves de légumes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5687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92091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6136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115223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Beurre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1365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91377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1600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86397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Bières; vins; vermouths; et autres boissons spiritueuses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2562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82208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1630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45877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Légumes frais, congelés ou en saumure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2576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71059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2483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45009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Viandes et abats comestibles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1386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65318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927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27686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Poissons frais, salés, séchés ou fumés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2444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57232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3604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87008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Margarines et matiéres grasses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3111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51074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2446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40601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Préparations à base de sucre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8238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50478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2139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37831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Préparations lactées pour enfants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547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46154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535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48862</v>
      </c>
    </row>
    <row r="40" spans="1:6" ht="16.5" x14ac:dyDescent="0.3">
      <c r="B40" s="5" t="s">
        <v>30</v>
      </c>
      <c r="C40" s="5">
        <f>C9-SUM(C10:C39)</f>
        <v>22109</v>
      </c>
      <c r="D40" s="5">
        <f>D9-SUM(D10:D39)</f>
        <v>329971</v>
      </c>
      <c r="E40" s="5">
        <f>E9-SUM(E10:E39)</f>
        <v>20202</v>
      </c>
      <c r="F40" s="5">
        <f>F9-SUM(F10:F39)</f>
        <v>302131</v>
      </c>
    </row>
    <row r="41" spans="1:6" x14ac:dyDescent="0.25">
      <c r="A41" t="s">
        <v>450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2730218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8535400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2956956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9657639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510680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3678749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633309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4976336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892736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1633846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1137194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1938844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Houilles; cokes et combustibles solides similaires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1075615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1298120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1012162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1236698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Huiles de pétrole et lubrifiants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125831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1003920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71343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707151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72428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574812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50663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433037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52929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266769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52286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247813</v>
      </c>
    </row>
    <row r="48" spans="1:6" ht="16.5" x14ac:dyDescent="0.3">
      <c r="B48" s="5" t="s">
        <v>34</v>
      </c>
      <c r="C48" s="5">
        <v>0</v>
      </c>
      <c r="D48" s="5">
        <f>D41-SUM(D42:D47)</f>
        <v>79184</v>
      </c>
      <c r="E48" s="5">
        <v>0</v>
      </c>
      <c r="F48" s="5">
        <f>F41-SUM(F42:F47)</f>
        <v>117760</v>
      </c>
    </row>
    <row r="49" spans="1:6" x14ac:dyDescent="0.25">
      <c r="A49" t="s">
        <v>220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184062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1743879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154746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1477908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62385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699910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61306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639049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56204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261940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55752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252463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 et fruits oléagineux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7902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164404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5907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127804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Huile de palme ou palmiste brute ou raffinée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9384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132578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3653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46173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Huile d'olive brute ou raffinée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2079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110564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411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31593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Graines, spores et fruits à ensemencer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6178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74228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312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102600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Sous-produits animaux non comestibles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1467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63503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1726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73159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Pâte à papier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6747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57415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1609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15711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Plantes et parties de plantes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17301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51718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2174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16226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Plantes vivantes et produits de la floriculture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596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30288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467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29313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Autres huiles végétales brutes ou raffinées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1392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26972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3045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35223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Gommes; résines et autres sucs et extraits végétaux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123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14513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118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14247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Animaux vivants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141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10374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134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9945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Autres fibres textiles vegetales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555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10335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262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4904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Caoutchouc naturel ou régénéré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9572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9522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13815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14407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Huile de tournesol brute ou raffinée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400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5444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1794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22201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Graisses et huiles animales sauf de poissons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103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3931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39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1130</v>
      </c>
    </row>
    <row r="67" spans="1:6" ht="16.5" x14ac:dyDescent="0.3">
      <c r="B67" s="5" t="s">
        <v>49</v>
      </c>
      <c r="C67" s="5">
        <f>C49-SUM(C50:C66)</f>
        <v>1533</v>
      </c>
      <c r="D67" s="5">
        <f>D49-SUM(D50:D66)</f>
        <v>16240</v>
      </c>
      <c r="E67" s="5">
        <f>E49-SUM(E50:E66)</f>
        <v>2222</v>
      </c>
      <c r="F67" s="5">
        <f>F49-SUM(F50:F66)</f>
        <v>41760</v>
      </c>
    </row>
    <row r="68" spans="1:6" x14ac:dyDescent="0.25">
      <c r="A68" t="s">
        <v>221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708510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1221900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685247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1039061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604149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901480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612678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681997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54020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203183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51355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205868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Fibres textiles synthétiques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2285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31723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3331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54389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Caoutchouc synthétique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1044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26356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797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20232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13493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19374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4095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9392</v>
      </c>
    </row>
    <row r="74" spans="1:6" ht="16.5" x14ac:dyDescent="0.3">
      <c r="B74" s="5" t="s">
        <v>60</v>
      </c>
      <c r="C74" s="5">
        <f>C68-SUM(C69:C73)</f>
        <v>33519</v>
      </c>
      <c r="D74" s="5">
        <f>D68-SUM(D69:D73)</f>
        <v>39784</v>
      </c>
      <c r="E74" s="5">
        <f>E68-SUM(E69:E73)</f>
        <v>12991</v>
      </c>
      <c r="F74" s="5">
        <f>F68-SUM(F69:F73)</f>
        <v>67183</v>
      </c>
    </row>
    <row r="75" spans="1:6" x14ac:dyDescent="0.25">
      <c r="A75" t="s">
        <v>217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1055723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13044280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1198392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12814627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107445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1739799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92019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1561866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Produits chimiques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202177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1354528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281650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1243368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Fils, barres et profilés en cuivre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9473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896925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8921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795932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73580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746452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83454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821090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129682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693935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177444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1017395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Demi-produits en fer ou en aciers non alliés.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111182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556506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117812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638118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Fils et câbles électriques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4754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437310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3642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330917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Accessoires de tuyauterie et construction métallique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15227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414158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9235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248980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Aluminium brut, déchets et poudres d'aluminium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12845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371585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10199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259149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Produits laminés plats, en fer ou en aciers non alliés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34611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369499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44396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484736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Fils, barres, et profilés  en fer ou en aciers non alliés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43979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344785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36694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266024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Composants électroniques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58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343717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73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633872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Bois préparés et ouvrages en bois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40071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293707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56560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362714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Produits céramiques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50638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248043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38951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208322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Tubes, tuyaux et profilés creux en fonte, fer et acier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14549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243237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16277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260539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Fils de fibres synthétiques et artificielles pour tissage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10297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222503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7270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173227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Verre et ouvrages en verre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30058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210140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27864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212846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Ouvrages en pierres, platre, ciment, ou en matières similaires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32210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204153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32470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191349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Engrais naturels et chimiques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44109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188756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82258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286210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Quincaillerie sauf de ménage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5269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187177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3580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148117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Désinfectants et produits similaires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2386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181732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2144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170775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Tôles et bandes en aluminium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4484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172776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4138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157305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Autres métaux communs et ouvrages en ces matières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1825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170965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1570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162480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Tissus imprégnés ou enduits de matières diverse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2220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166695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2800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206815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Boutons et leur parties en diverse matières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633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160056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567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137590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Tubes; tuyaux et leurs accessoires, en matière plastique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3819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144569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3308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129562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Tubes, tuyaux et autres ouvrages en aluminium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2529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142196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656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45626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Isolateurs et pièces isolantes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399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123710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423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101134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Articles de robinetterie et organes similaires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878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122181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867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103987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Peintures, vernis et mastics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2972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117554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3416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102076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Fils, barres et profilés en aluminium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2795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115426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3976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134754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Caoutchouc et ouvrages en caoutchouc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2499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104984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1583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79712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Produits laminés plats en autres aciers alliés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8895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99760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1715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23112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Huiles essentielles, parfums et aromatisants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794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87619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813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79165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Matieres albuminoides ; produits a base d'amidons et enzymes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2231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81552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2157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93810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Produits tannants et matières colorantes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2294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76597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2638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91401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Fils de coton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1900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64272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1323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50155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Fonte brute et ferro-alliages divers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9376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52728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8844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59691</v>
      </c>
    </row>
    <row r="114" spans="1:7" ht="16.5" x14ac:dyDescent="0.3">
      <c r="B114" s="5" t="s">
        <v>85</v>
      </c>
      <c r="C114" s="5">
        <f>C75-SUM(C76:C113)</f>
        <v>30580</v>
      </c>
      <c r="D114" s="5">
        <f>D75-SUM(D76:D113)</f>
        <v>791993</v>
      </c>
      <c r="E114" s="5">
        <f>E75-SUM(E76:E113)</f>
        <v>24685</v>
      </c>
      <c r="F114" s="5">
        <f>F75-SUM(F76:F113)</f>
        <v>740706</v>
      </c>
    </row>
    <row r="115" spans="1:7" x14ac:dyDescent="0.25">
      <c r="A115" t="s">
        <v>223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1838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135118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1883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130982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1429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108885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1631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116774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382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25435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248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13786</v>
      </c>
    </row>
    <row r="118" spans="1:7" ht="16.5" x14ac:dyDescent="0.3">
      <c r="B118" s="5" t="s">
        <v>87</v>
      </c>
      <c r="C118" s="5">
        <f>C115-SUM(C116:C117)</f>
        <v>27</v>
      </c>
      <c r="D118" s="5">
        <f t="shared" ref="D118:F118" si="0">D115-SUM(D116:D117)</f>
        <v>798</v>
      </c>
      <c r="E118" s="5">
        <f t="shared" si="0"/>
        <v>4</v>
      </c>
      <c r="F118" s="5">
        <f t="shared" si="0"/>
        <v>422</v>
      </c>
    </row>
    <row r="119" spans="1:7" x14ac:dyDescent="0.25">
      <c r="A119" t="s">
        <v>224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97616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13939901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83371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12638768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Appareils pour la coupure ou la connexion des circuits électriques et résistances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2905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1316638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2771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1228625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Parties d'avions et d'autres véhicules aériens ou spatiaux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247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1156301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239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1092459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Moteurs à pistons; autres moteurs et leurs parties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8191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1031210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9225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1390996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Fils, câbles et autres conducteurs isolés pour l'électricité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4793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1003302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5828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1180865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Machines et appareils divers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9403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972150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7587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846128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Voitures utilitaires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7740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851286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7168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751911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Appareils électriques pour la téléphonie ou la télégraphie par fil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335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466302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251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467064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Centrifugeuses et appareils pour filtration des liquides ou des gaz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2104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450284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1188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210544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Pompes et compresseurs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4062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425567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3488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386871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Bandages et pneumatiques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8275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405631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6534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339604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Instruments de mesure, de controle ou de précisions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852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378449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724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308788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Machines automatiques de traitement de l'information et leurs parties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393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360338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270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308848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Turboréacteurs et turbopropulseurs et leurs parties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16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358365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14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362965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Instruments et appareils médico-chirurgicaux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763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345326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456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281423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Appareils de réception, enregistrement ou reproduction du son et de l'image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229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261088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277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227656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Avions et autres véhicules aériens ou spatiaux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48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250169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1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107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Machines pour le travail du caoutchouc ou des plastiques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1699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244685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853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116104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Machines et appareils de levage ou de manutention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4834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209826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3863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216219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Tracteurs sauf agricoles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2238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200489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1580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150950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Appareils pour la production du froid à usage industriel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3784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193264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3461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182079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Machines et matériel de génie civil et de construction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4806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169747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2774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127906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Groupes pour le conditionnement de l'air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1640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159945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1168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105230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Moteurs et machines génératrices, électriques,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1928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157610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1372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132749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Appareils et dispositifs, même chauffés électriquement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850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155165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780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94588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Machines et appareils servant à l'impression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802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139828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871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134004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Transformatreurs et convertisseurs électriques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601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136900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805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130548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Piles, batteries de piles et acumulateurs électriques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1778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136269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1625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117598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Diodes, transistors thyristors, et dispositifs photosensibles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3284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130374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3136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141706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Machines, appareils pour industries alimentaires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358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118403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413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64924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Appareils émetteurs; récepteurs; pour la radiotéléphonie, la radiotélégraphie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159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114050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117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52352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Meubles; mobilier medico-chirurgical; articles de literie et appareils d'eclairage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1068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112003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893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90270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Sous systèmes électroniques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552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111148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587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93891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Moules, modèles et plaques de fond pour moules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948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110990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671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73920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Outils de métier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1441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108172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769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58327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Machines à trier, concasser, broyer ou agglomérer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1681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98807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1064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78945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Réservoirs, bouteilles et fûts métalliques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1833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93318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1343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78418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Articles de robinetterie et organes similaires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565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82595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501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83929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Parties et pieces detachees pour vehicules industriels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965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81919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1969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124795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Courroies en caoutchouc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1335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74807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338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28615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Arbres de transmission, manivelles, vilebrequins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473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73288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431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83863</v>
      </c>
    </row>
    <row r="160" spans="1:6" ht="16.5" x14ac:dyDescent="0.3">
      <c r="B160" s="5" t="s">
        <v>113</v>
      </c>
      <c r="C160" s="5">
        <f>C119-SUM(C120:C159)</f>
        <v>7638</v>
      </c>
      <c r="D160" s="5">
        <f>D119-SUM(D120:D159)</f>
        <v>693893</v>
      </c>
      <c r="E160" s="5">
        <f>E119-SUM(E120:E159)</f>
        <v>5966</v>
      </c>
      <c r="F160" s="5">
        <f>F119-SUM(F120:F159)</f>
        <v>691984</v>
      </c>
    </row>
    <row r="161" spans="1:6" x14ac:dyDescent="0.25">
      <c r="A161" t="s">
        <v>222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165498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12853770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157380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12063972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Parties et pièces pour voitures et véhicules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24550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2475001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26800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2707807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Voitures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11208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1639507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11427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1607058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Tissus et fils de fibres synthétiques et artificielles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10639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1064959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8295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899804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Ouvrages divers en matières plastiques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15117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813242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13806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773189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Médicaments et autres produits pharmaceutiques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731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742237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703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660228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10349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588504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9441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588098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10340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457272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8754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389463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Tissus et fils de coton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3197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317049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2424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294354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Produits de parfumerie ou de toilette et preparations cosmetiques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4458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316423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3579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232591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Quincaillerie de ménage et articles d'économie domestique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6185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293367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5055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268048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Réfrigérateurs, lave-vaisselle et autres articles domestiques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5106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270946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4175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225978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Articles de bonneterie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1430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250352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1148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211057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Chaussures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2556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240947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1925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206229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Appareils récepteurs radio et télévision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1338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223931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1331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223225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Vêtements confectionnes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959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203894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885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181926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Cycles et motocycles, leurs parties et pièces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3079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176282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2285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115720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Tissus spéciaux, velours, dentelles et broderies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1512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159761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1038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123048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Equipements électriques divers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812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145323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885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137807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Sacs, malles et ouvrages divers en cuir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963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141213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774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134143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Articles divers en caoutchouc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1665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138984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1520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121500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Ouvrages divers en fer ou en acier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3225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125907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2853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108859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Papiers finis et ouvrages en papier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5132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125413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5424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129773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Savons; agents de surface organiques et préparations tensio-avtives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6489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121951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9481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148276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Ouvrages divers en verre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5472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107310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6235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100967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Couvertures, linge  et autres articles textiles confectionnés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1601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98793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1319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80263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Jouets, jeux et articles de divertissement ou de sport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1922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88114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1781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85502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Nontissés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2207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82432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2072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75834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Vaisselle et objets céramiques divers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6124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80413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3724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53262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Tissus et fils de lin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354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76545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171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42689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Livres et imprimés divers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709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69222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758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73918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Cuisinières et appareils de chauffage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1206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51926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1236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53831</v>
      </c>
    </row>
    <row r="193" spans="1:7" ht="16.5" x14ac:dyDescent="0.3">
      <c r="B193" s="5" t="s">
        <v>137</v>
      </c>
      <c r="C193" s="5">
        <f>C161-SUM(C162:C192)</f>
        <v>14863</v>
      </c>
      <c r="D193" s="5">
        <f>D161-SUM(D162:D192)</f>
        <v>1166550</v>
      </c>
      <c r="E193" s="5">
        <f>E161-SUM(E162:E192)</f>
        <v>16076</v>
      </c>
      <c r="F193" s="5">
        <f>F161-SUM(F162:F192)</f>
        <v>1009525</v>
      </c>
    </row>
    <row r="194" spans="1:7" x14ac:dyDescent="0.25">
      <c r="A194" t="s">
        <v>219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108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111217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0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68867</v>
      </c>
    </row>
    <row r="195" spans="1:7" ht="16.5" x14ac:dyDescent="0.25">
      <c r="B195" s="9" t="s">
        <v>138</v>
      </c>
      <c r="C195" s="20">
        <f>ROUND(VLOOKUP($B195,OUTIL!$FC:$FG,2,FALSE)/1000,0)</f>
        <v>6314834</v>
      </c>
      <c r="D195" s="20">
        <f>ROUND(VLOOKUP($B195,OUTIL!$FC:$FG,3,FALSE)/1000,0)</f>
        <v>59844196</v>
      </c>
      <c r="E195" s="20">
        <f>ROUND(VLOOKUP($B195,OUTIL!$FC:$FG,4,FALSE)/1000,0)</f>
        <v>6628390</v>
      </c>
      <c r="F195" s="20">
        <f>ROUND(VLOOKUP($B195,OUTIL!$FC:$FG,5,FALSE)/1000,0)</f>
        <v>57854146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45FF-535B-4385-9328-B449A87F69EE}">
  <dimension ref="A2:AJ167"/>
  <sheetViews>
    <sheetView topLeftCell="X1" workbookViewId="0">
      <selection activeCell="B5" sqref="B5:E5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216</v>
      </c>
      <c r="L2" s="41" t="s">
        <v>442</v>
      </c>
      <c r="N2" s="41" t="s">
        <v>217</v>
      </c>
      <c r="O2" s="41" t="s">
        <v>443</v>
      </c>
      <c r="Q2" s="41" t="s">
        <v>220</v>
      </c>
      <c r="R2" s="41" t="s">
        <v>444</v>
      </c>
      <c r="T2" s="41" t="s">
        <v>222</v>
      </c>
      <c r="U2" s="41" t="s">
        <v>445</v>
      </c>
      <c r="W2" s="41" t="s">
        <v>224</v>
      </c>
      <c r="X2" s="41" t="s">
        <v>446</v>
      </c>
      <c r="Z2" s="41" t="s">
        <v>450</v>
      </c>
      <c r="AA2" s="41" t="s">
        <v>454</v>
      </c>
      <c r="AC2" s="41" t="s">
        <v>219</v>
      </c>
      <c r="AD2" s="41" t="s">
        <v>447</v>
      </c>
      <c r="AF2" s="41" t="s">
        <v>221</v>
      </c>
      <c r="AG2" s="41" t="s">
        <v>448</v>
      </c>
      <c r="AI2" s="41" t="s">
        <v>223</v>
      </c>
      <c r="AJ2" s="41" t="s">
        <v>449</v>
      </c>
    </row>
    <row r="3" spans="1:36" ht="19.5" thickBot="1" x14ac:dyDescent="0.35">
      <c r="A3" s="2" t="s">
        <v>216</v>
      </c>
      <c r="B3" s="2" t="s">
        <v>216</v>
      </c>
      <c r="E3" s="37" t="s">
        <v>378</v>
      </c>
      <c r="F3" s="37" t="s">
        <v>379</v>
      </c>
      <c r="G3" s="37" t="s">
        <v>380</v>
      </c>
      <c r="H3" s="37" t="s">
        <v>381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290</v>
      </c>
      <c r="U3" s="33" t="s">
        <v>290</v>
      </c>
      <c r="W3" s="33" t="s">
        <v>328</v>
      </c>
      <c r="X3" s="33" t="s">
        <v>328</v>
      </c>
      <c r="Z3" s="33" t="s">
        <v>34</v>
      </c>
      <c r="AA3" s="33" t="s">
        <v>34</v>
      </c>
      <c r="AC3" s="33" t="s">
        <v>219</v>
      </c>
      <c r="AD3" s="33" t="s">
        <v>219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382</v>
      </c>
      <c r="G4" s="38" t="s">
        <v>382</v>
      </c>
      <c r="H4" s="38" t="s">
        <v>382</v>
      </c>
      <c r="K4" s="33" t="s">
        <v>225</v>
      </c>
      <c r="L4" s="33" t="s">
        <v>225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291</v>
      </c>
      <c r="U4" s="33" t="s">
        <v>291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383</v>
      </c>
      <c r="G5" s="39" t="s">
        <v>384</v>
      </c>
      <c r="H5" s="39" t="s">
        <v>405</v>
      </c>
      <c r="K5" s="33" t="s">
        <v>194</v>
      </c>
      <c r="L5" s="33" t="s">
        <v>417</v>
      </c>
      <c r="N5" s="33" t="s">
        <v>84</v>
      </c>
      <c r="O5" s="33" t="s">
        <v>84</v>
      </c>
      <c r="Q5" s="33" t="s">
        <v>279</v>
      </c>
      <c r="R5" s="33" t="s">
        <v>417</v>
      </c>
      <c r="T5" s="33" t="s">
        <v>292</v>
      </c>
      <c r="U5" s="33" t="s">
        <v>292</v>
      </c>
      <c r="W5" s="33" t="s">
        <v>329</v>
      </c>
      <c r="X5" s="33" t="s">
        <v>329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385</v>
      </c>
      <c r="G6" s="39" t="s">
        <v>386</v>
      </c>
      <c r="H6" s="39" t="s">
        <v>406</v>
      </c>
      <c r="K6" s="33" t="s">
        <v>226</v>
      </c>
      <c r="L6" s="33" t="s">
        <v>226</v>
      </c>
      <c r="N6" s="33" t="s">
        <v>162</v>
      </c>
      <c r="O6" s="33" t="s">
        <v>162</v>
      </c>
      <c r="Q6" s="33" t="s">
        <v>280</v>
      </c>
      <c r="R6" s="33" t="s">
        <v>280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387</v>
      </c>
      <c r="G7" s="39" t="s">
        <v>388</v>
      </c>
      <c r="H7" s="39" t="s">
        <v>407</v>
      </c>
      <c r="K7" s="33" t="s">
        <v>30</v>
      </c>
      <c r="L7" s="33" t="s">
        <v>30</v>
      </c>
      <c r="N7" s="33" t="s">
        <v>239</v>
      </c>
      <c r="O7" s="33" t="s">
        <v>239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330</v>
      </c>
      <c r="X7" s="33" t="s">
        <v>330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389</v>
      </c>
      <c r="G8" s="39" t="s">
        <v>390</v>
      </c>
      <c r="H8" s="39" t="s">
        <v>408</v>
      </c>
      <c r="K8" s="33" t="s">
        <v>227</v>
      </c>
      <c r="L8" s="33" t="s">
        <v>227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293</v>
      </c>
      <c r="U8" s="33" t="s">
        <v>293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391</v>
      </c>
      <c r="G9" s="39" t="s">
        <v>392</v>
      </c>
      <c r="H9" s="39" t="s">
        <v>409</v>
      </c>
      <c r="K9" s="33" t="s">
        <v>141</v>
      </c>
      <c r="L9" s="33" t="s">
        <v>141</v>
      </c>
      <c r="N9" s="33" t="s">
        <v>240</v>
      </c>
      <c r="O9" s="33" t="s">
        <v>441</v>
      </c>
      <c r="Q9" s="33" t="s">
        <v>153</v>
      </c>
      <c r="R9" s="33" t="s">
        <v>153</v>
      </c>
      <c r="T9" s="33" t="s">
        <v>294</v>
      </c>
      <c r="U9" s="33" t="s">
        <v>294</v>
      </c>
      <c r="W9" s="33" t="s">
        <v>90</v>
      </c>
      <c r="X9" s="33" t="s">
        <v>90</v>
      </c>
      <c r="Z9" s="33" t="s">
        <v>365</v>
      </c>
      <c r="AA9" s="33" t="s">
        <v>365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393</v>
      </c>
      <c r="G10" s="39" t="s">
        <v>394</v>
      </c>
      <c r="H10" s="39" t="s">
        <v>410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295</v>
      </c>
      <c r="U10" s="33" t="s">
        <v>434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370</v>
      </c>
      <c r="AG10" s="33" t="s">
        <v>370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395</v>
      </c>
      <c r="G11" s="39" t="s">
        <v>396</v>
      </c>
      <c r="H11" s="39" t="s">
        <v>411</v>
      </c>
      <c r="K11" s="33" t="s">
        <v>190</v>
      </c>
      <c r="L11" s="33" t="s">
        <v>190</v>
      </c>
      <c r="N11" s="33" t="s">
        <v>241</v>
      </c>
      <c r="O11" s="33" t="s">
        <v>241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331</v>
      </c>
      <c r="X11" s="33" t="s">
        <v>331</v>
      </c>
      <c r="Z11" s="33" t="s">
        <v>198</v>
      </c>
      <c r="AA11" s="33" t="s">
        <v>198</v>
      </c>
      <c r="AF11" s="33" t="s">
        <v>286</v>
      </c>
      <c r="AG11" s="33" t="s">
        <v>286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397</v>
      </c>
      <c r="G12" s="39" t="s">
        <v>398</v>
      </c>
      <c r="H12" s="39" t="s">
        <v>412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281</v>
      </c>
      <c r="R12" s="33" t="s">
        <v>421</v>
      </c>
      <c r="T12" s="33" t="s">
        <v>296</v>
      </c>
      <c r="U12" s="33" t="s">
        <v>435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399</v>
      </c>
      <c r="G13" s="39" t="s">
        <v>400</v>
      </c>
      <c r="H13" s="39" t="s">
        <v>413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297</v>
      </c>
      <c r="U13" s="33" t="s">
        <v>297</v>
      </c>
      <c r="W13" s="33" t="s">
        <v>332</v>
      </c>
      <c r="X13" s="33" t="s">
        <v>441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401</v>
      </c>
      <c r="G14" s="39" t="s">
        <v>402</v>
      </c>
      <c r="H14" s="39" t="s">
        <v>414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282</v>
      </c>
      <c r="R14" s="33" t="s">
        <v>282</v>
      </c>
      <c r="T14" s="33" t="s">
        <v>298</v>
      </c>
      <c r="U14" s="33" t="s">
        <v>298</v>
      </c>
      <c r="W14" s="33" t="s">
        <v>333</v>
      </c>
      <c r="X14" s="33" t="s">
        <v>434</v>
      </c>
      <c r="AF14" s="33" t="s">
        <v>287</v>
      </c>
      <c r="AG14" s="33" t="s">
        <v>287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403</v>
      </c>
      <c r="G15" s="40" t="s">
        <v>404</v>
      </c>
      <c r="H15" s="40" t="s">
        <v>403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288</v>
      </c>
      <c r="AG15" s="33" t="s">
        <v>288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299</v>
      </c>
      <c r="U16" s="33" t="s">
        <v>299</v>
      </c>
      <c r="W16" s="33" t="s">
        <v>334</v>
      </c>
      <c r="X16" s="33" t="s">
        <v>334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242</v>
      </c>
      <c r="O17" s="33" t="s">
        <v>420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233</v>
      </c>
      <c r="B18" s="5" t="s">
        <v>233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335</v>
      </c>
      <c r="X18" s="33" t="s">
        <v>335</v>
      </c>
      <c r="AF18" s="33" t="s">
        <v>376</v>
      </c>
      <c r="AG18" s="33" t="s">
        <v>376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243</v>
      </c>
      <c r="O19" s="33" t="s">
        <v>421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336</v>
      </c>
      <c r="X19" s="33" t="s">
        <v>435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374</v>
      </c>
      <c r="U20" s="33" t="s">
        <v>374</v>
      </c>
      <c r="W20" s="33" t="s">
        <v>178</v>
      </c>
      <c r="X20" s="33" t="s">
        <v>178</v>
      </c>
      <c r="AF20" s="33" t="s">
        <v>289</v>
      </c>
      <c r="AG20" s="33" t="s">
        <v>289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415</v>
      </c>
      <c r="O21" s="33" t="s">
        <v>415</v>
      </c>
      <c r="Q21" s="33" t="s">
        <v>38</v>
      </c>
      <c r="R21" s="33" t="s">
        <v>38</v>
      </c>
      <c r="T21" s="33" t="s">
        <v>300</v>
      </c>
      <c r="U21" s="33" t="s">
        <v>300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235</v>
      </c>
      <c r="B22" s="5" t="s">
        <v>235</v>
      </c>
      <c r="K22" s="33" t="s">
        <v>228</v>
      </c>
      <c r="L22" s="33" t="s">
        <v>228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367</v>
      </c>
      <c r="U22" s="33" t="s">
        <v>422</v>
      </c>
      <c r="W22" s="33" t="s">
        <v>337</v>
      </c>
      <c r="X22" s="33" t="s">
        <v>337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244</v>
      </c>
      <c r="O24" s="33" t="s">
        <v>244</v>
      </c>
      <c r="Q24" s="33" t="s">
        <v>283</v>
      </c>
      <c r="R24" s="33" t="s">
        <v>283</v>
      </c>
      <c r="T24" s="33" t="s">
        <v>131</v>
      </c>
      <c r="U24" s="33" t="s">
        <v>131</v>
      </c>
      <c r="W24" s="33" t="s">
        <v>338</v>
      </c>
      <c r="X24" s="33" t="s">
        <v>338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245</v>
      </c>
      <c r="O25" s="33" t="s">
        <v>422</v>
      </c>
      <c r="Q25" s="33" t="s">
        <v>44</v>
      </c>
      <c r="R25" s="33" t="s">
        <v>44</v>
      </c>
      <c r="T25" s="33" t="s">
        <v>301</v>
      </c>
      <c r="U25" s="33" t="s">
        <v>301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366</v>
      </c>
      <c r="R26" s="33" t="s">
        <v>418</v>
      </c>
      <c r="T26" s="33" t="s">
        <v>302</v>
      </c>
      <c r="U26" s="33" t="s">
        <v>436</v>
      </c>
      <c r="W26" s="33" t="s">
        <v>339</v>
      </c>
      <c r="X26" s="33" t="s">
        <v>339</v>
      </c>
    </row>
    <row r="27" spans="1:33" ht="16.5" x14ac:dyDescent="0.3">
      <c r="A27" s="5" t="s">
        <v>27</v>
      </c>
      <c r="B27" s="5" t="s">
        <v>27</v>
      </c>
      <c r="K27" s="33" t="s">
        <v>229</v>
      </c>
      <c r="L27" s="33" t="s">
        <v>229</v>
      </c>
      <c r="N27" s="33" t="s">
        <v>165</v>
      </c>
      <c r="O27" s="33" t="s">
        <v>165</v>
      </c>
      <c r="Q27" s="33" t="s">
        <v>284</v>
      </c>
      <c r="R27" s="33" t="s">
        <v>284</v>
      </c>
      <c r="T27" s="33" t="s">
        <v>303</v>
      </c>
      <c r="U27" s="33" t="s">
        <v>423</v>
      </c>
      <c r="W27" s="33" t="s">
        <v>340</v>
      </c>
      <c r="X27" s="33" t="s">
        <v>340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373</v>
      </c>
      <c r="U28" s="33" t="s">
        <v>424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304</v>
      </c>
      <c r="U29" s="33" t="s">
        <v>304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364</v>
      </c>
      <c r="O30" s="33" t="s">
        <v>423</v>
      </c>
      <c r="Q30" s="33" t="s">
        <v>42</v>
      </c>
      <c r="R30" s="33" t="s">
        <v>42</v>
      </c>
      <c r="T30" s="33" t="s">
        <v>305</v>
      </c>
      <c r="U30" s="33" t="s">
        <v>305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230</v>
      </c>
      <c r="L31" s="33" t="s">
        <v>230</v>
      </c>
      <c r="N31" s="33" t="s">
        <v>360</v>
      </c>
      <c r="O31" s="33" t="s">
        <v>360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341</v>
      </c>
      <c r="X31" s="33" t="s">
        <v>436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246</v>
      </c>
      <c r="O32" s="33" t="s">
        <v>424</v>
      </c>
      <c r="Q32" s="33" t="s">
        <v>285</v>
      </c>
      <c r="R32" s="33" t="s">
        <v>285</v>
      </c>
      <c r="T32" s="33" t="s">
        <v>306</v>
      </c>
      <c r="U32" s="33" t="s">
        <v>306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247</v>
      </c>
      <c r="O33" s="33" t="s">
        <v>247</v>
      </c>
      <c r="T33" s="33" t="s">
        <v>133</v>
      </c>
      <c r="U33" s="33" t="s">
        <v>133</v>
      </c>
      <c r="W33" s="33" t="s">
        <v>342</v>
      </c>
      <c r="X33" s="33" t="s">
        <v>342</v>
      </c>
    </row>
    <row r="34" spans="1:24" ht="15.75" x14ac:dyDescent="0.25">
      <c r="A34" s="2" t="s">
        <v>218</v>
      </c>
      <c r="B34" s="2" t="s">
        <v>218</v>
      </c>
      <c r="K34" s="33" t="s">
        <v>231</v>
      </c>
      <c r="L34" s="33" t="s">
        <v>418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368</v>
      </c>
      <c r="X34" s="33" t="s">
        <v>368</v>
      </c>
    </row>
    <row r="35" spans="1:24" ht="16.5" x14ac:dyDescent="0.3">
      <c r="A35" s="5" t="s">
        <v>31</v>
      </c>
      <c r="B35" s="5" t="s">
        <v>31</v>
      </c>
      <c r="K35" s="33" t="s">
        <v>232</v>
      </c>
      <c r="L35" s="33" t="s">
        <v>232</v>
      </c>
      <c r="N35" s="33" t="s">
        <v>166</v>
      </c>
      <c r="O35" s="33" t="s">
        <v>166</v>
      </c>
      <c r="T35" s="33" t="s">
        <v>307</v>
      </c>
      <c r="U35" s="33" t="s">
        <v>307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308</v>
      </c>
      <c r="U36" s="33" t="s">
        <v>437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248</v>
      </c>
      <c r="O37" s="33" t="s">
        <v>248</v>
      </c>
      <c r="T37" s="33" t="s">
        <v>309</v>
      </c>
      <c r="U37" s="33" t="s">
        <v>309</v>
      </c>
      <c r="W37" s="33" t="s">
        <v>103</v>
      </c>
      <c r="X37" s="33" t="s">
        <v>103</v>
      </c>
    </row>
    <row r="38" spans="1:24" ht="15.75" x14ac:dyDescent="0.25">
      <c r="A38" s="2" t="s">
        <v>220</v>
      </c>
      <c r="B38" s="2" t="s">
        <v>220</v>
      </c>
      <c r="K38" s="33" t="s">
        <v>233</v>
      </c>
      <c r="L38" s="33" t="s">
        <v>233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343</v>
      </c>
      <c r="X38" s="33" t="s">
        <v>343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249</v>
      </c>
      <c r="O39" s="33" t="s">
        <v>249</v>
      </c>
      <c r="T39" s="33" t="s">
        <v>310</v>
      </c>
      <c r="U39" s="33" t="s">
        <v>310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250</v>
      </c>
      <c r="O40" s="33" t="s">
        <v>250</v>
      </c>
      <c r="T40" s="33" t="s">
        <v>311</v>
      </c>
      <c r="U40" s="33" t="s">
        <v>438</v>
      </c>
      <c r="W40" s="33" t="s">
        <v>344</v>
      </c>
      <c r="X40" s="33" t="s">
        <v>425</v>
      </c>
    </row>
    <row r="41" spans="1:24" ht="16.5" x14ac:dyDescent="0.3">
      <c r="A41" s="5" t="s">
        <v>39</v>
      </c>
      <c r="B41" s="5" t="s">
        <v>39</v>
      </c>
      <c r="K41" s="33" t="s">
        <v>234</v>
      </c>
      <c r="L41" s="33" t="s">
        <v>234</v>
      </c>
      <c r="N41" s="33" t="s">
        <v>81</v>
      </c>
      <c r="O41" s="33" t="s">
        <v>81</v>
      </c>
      <c r="T41" s="33" t="s">
        <v>312</v>
      </c>
      <c r="U41" s="33" t="s">
        <v>439</v>
      </c>
      <c r="W41" s="33" t="s">
        <v>345</v>
      </c>
      <c r="X41" s="33" t="s">
        <v>345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251</v>
      </c>
      <c r="O42" s="33" t="s">
        <v>425</v>
      </c>
      <c r="T42" s="33" t="s">
        <v>313</v>
      </c>
      <c r="U42" s="33" t="s">
        <v>426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235</v>
      </c>
      <c r="L43" s="33" t="s">
        <v>419</v>
      </c>
      <c r="N43" s="33" t="s">
        <v>252</v>
      </c>
      <c r="O43" s="33" t="s">
        <v>252</v>
      </c>
      <c r="T43" s="33" t="s">
        <v>314</v>
      </c>
      <c r="U43" s="33" t="s">
        <v>440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236</v>
      </c>
      <c r="L46" s="33" t="s">
        <v>236</v>
      </c>
      <c r="N46" s="33" t="s">
        <v>253</v>
      </c>
      <c r="O46" s="33" t="s">
        <v>253</v>
      </c>
      <c r="T46" s="33" t="s">
        <v>315</v>
      </c>
      <c r="U46" s="33" t="s">
        <v>315</v>
      </c>
      <c r="W46" s="33" t="s">
        <v>346</v>
      </c>
      <c r="X46" s="33" t="s">
        <v>346</v>
      </c>
    </row>
    <row r="47" spans="1:24" ht="16.5" x14ac:dyDescent="0.3">
      <c r="A47" s="5" t="s">
        <v>279</v>
      </c>
      <c r="B47" s="5" t="s">
        <v>279</v>
      </c>
      <c r="K47" s="33" t="s">
        <v>147</v>
      </c>
      <c r="L47" s="33" t="s">
        <v>147</v>
      </c>
      <c r="N47" s="33" t="s">
        <v>254</v>
      </c>
      <c r="O47" s="33" t="s">
        <v>254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255</v>
      </c>
      <c r="O48" s="33" t="s">
        <v>255</v>
      </c>
      <c r="T48" s="33" t="s">
        <v>316</v>
      </c>
      <c r="U48" s="33" t="s">
        <v>316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237</v>
      </c>
      <c r="L49" s="33" t="s">
        <v>237</v>
      </c>
      <c r="N49" s="33" t="s">
        <v>256</v>
      </c>
      <c r="O49" s="33" t="s">
        <v>256</v>
      </c>
      <c r="T49" s="33" t="s">
        <v>116</v>
      </c>
      <c r="U49" s="33" t="s">
        <v>116</v>
      </c>
      <c r="W49" s="33" t="s">
        <v>347</v>
      </c>
      <c r="X49" s="33" t="s">
        <v>347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257</v>
      </c>
      <c r="O50" s="33" t="s">
        <v>426</v>
      </c>
      <c r="T50" s="33" t="s">
        <v>317</v>
      </c>
      <c r="U50" s="33" t="s">
        <v>317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12</v>
      </c>
      <c r="L51" s="33" t="s">
        <v>12</v>
      </c>
      <c r="N51" s="33" t="s">
        <v>75</v>
      </c>
      <c r="O51" s="33" t="s">
        <v>75</v>
      </c>
      <c r="T51" s="33" t="s">
        <v>318</v>
      </c>
      <c r="U51" s="33" t="s">
        <v>427</v>
      </c>
      <c r="W51" s="33" t="s">
        <v>184</v>
      </c>
      <c r="X51" s="33" t="s">
        <v>184</v>
      </c>
    </row>
    <row r="52" spans="1:24" ht="16.5" x14ac:dyDescent="0.3">
      <c r="A52" s="5" t="s">
        <v>285</v>
      </c>
      <c r="B52" s="5" t="s">
        <v>285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416</v>
      </c>
      <c r="X52" s="33" t="s">
        <v>416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319</v>
      </c>
      <c r="U53" s="33" t="s">
        <v>319</v>
      </c>
      <c r="W53" s="33" t="s">
        <v>348</v>
      </c>
      <c r="X53" s="33" t="s">
        <v>348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363</v>
      </c>
      <c r="O54" s="33" t="s">
        <v>363</v>
      </c>
      <c r="T54" s="33" t="s">
        <v>320</v>
      </c>
      <c r="U54" s="33" t="s">
        <v>428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258</v>
      </c>
      <c r="O55" s="33" t="s">
        <v>427</v>
      </c>
      <c r="T55" s="33" t="s">
        <v>123</v>
      </c>
      <c r="U55" s="33" t="s">
        <v>123</v>
      </c>
      <c r="W55" s="33" t="s">
        <v>349</v>
      </c>
      <c r="X55" s="33" t="s">
        <v>437</v>
      </c>
    </row>
    <row r="56" spans="1:24" ht="15.75" x14ac:dyDescent="0.25">
      <c r="A56" s="2" t="s">
        <v>221</v>
      </c>
      <c r="B56" s="2" t="s">
        <v>221</v>
      </c>
      <c r="K56" s="33" t="s">
        <v>238</v>
      </c>
      <c r="L56" s="33" t="s">
        <v>238</v>
      </c>
      <c r="N56" s="33" t="s">
        <v>259</v>
      </c>
      <c r="O56" s="33" t="s">
        <v>428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N57" s="33" t="s">
        <v>361</v>
      </c>
      <c r="O57" s="33" t="s">
        <v>361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N58" s="33" t="s">
        <v>260</v>
      </c>
      <c r="O58" s="33" t="s">
        <v>260</v>
      </c>
      <c r="T58" s="33" t="s">
        <v>321</v>
      </c>
      <c r="U58" s="33" t="s">
        <v>429</v>
      </c>
      <c r="W58" s="33" t="s">
        <v>350</v>
      </c>
      <c r="X58" s="33" t="s">
        <v>350</v>
      </c>
    </row>
    <row r="59" spans="1:24" ht="16.5" x14ac:dyDescent="0.3">
      <c r="A59" s="5" t="s">
        <v>51</v>
      </c>
      <c r="B59" s="5" t="s">
        <v>51</v>
      </c>
      <c r="N59" s="33" t="s">
        <v>362</v>
      </c>
      <c r="O59" s="33" t="s">
        <v>419</v>
      </c>
      <c r="T59" s="33" t="s">
        <v>132</v>
      </c>
      <c r="U59" s="33" t="s">
        <v>132</v>
      </c>
      <c r="W59" s="33" t="s">
        <v>351</v>
      </c>
      <c r="X59" s="33" t="s">
        <v>438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322</v>
      </c>
      <c r="U60" s="33" t="s">
        <v>430</v>
      </c>
      <c r="W60" s="33" t="s">
        <v>352</v>
      </c>
      <c r="X60" s="33" t="s">
        <v>439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323</v>
      </c>
      <c r="U61" s="33" t="s">
        <v>431</v>
      </c>
      <c r="W61" s="33" t="s">
        <v>353</v>
      </c>
      <c r="X61" s="33" t="s">
        <v>440</v>
      </c>
    </row>
    <row r="62" spans="1:24" ht="16.5" x14ac:dyDescent="0.3">
      <c r="A62" s="5" t="s">
        <v>56</v>
      </c>
      <c r="B62" s="5" t="s">
        <v>56</v>
      </c>
      <c r="N62" s="33" t="s">
        <v>261</v>
      </c>
      <c r="O62" s="33" t="s">
        <v>261</v>
      </c>
      <c r="T62" s="33" t="s">
        <v>324</v>
      </c>
      <c r="U62" s="33" t="s">
        <v>324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262</v>
      </c>
      <c r="O63" s="33" t="s">
        <v>262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263</v>
      </c>
      <c r="O65" s="33" t="s">
        <v>263</v>
      </c>
      <c r="T65" s="33" t="s">
        <v>325</v>
      </c>
      <c r="U65" s="33" t="s">
        <v>432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326</v>
      </c>
      <c r="U66" s="33" t="s">
        <v>326</v>
      </c>
      <c r="W66" s="33" t="s">
        <v>101</v>
      </c>
      <c r="X66" s="33" t="s">
        <v>101</v>
      </c>
    </row>
    <row r="67" spans="1:24" ht="16.5" x14ac:dyDescent="0.3">
      <c r="A67" s="5" t="s">
        <v>289</v>
      </c>
      <c r="B67" s="5" t="s">
        <v>289</v>
      </c>
      <c r="N67" s="33" t="s">
        <v>82</v>
      </c>
      <c r="O67" s="33" t="s">
        <v>82</v>
      </c>
      <c r="T67" s="33" t="s">
        <v>327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264</v>
      </c>
      <c r="O68" s="33" t="s">
        <v>429</v>
      </c>
      <c r="T68" s="33" t="s">
        <v>130</v>
      </c>
      <c r="U68" s="33" t="s">
        <v>130</v>
      </c>
      <c r="W68" s="33" t="s">
        <v>369</v>
      </c>
      <c r="X68" s="33" t="s">
        <v>369</v>
      </c>
    </row>
    <row r="69" spans="1:24" ht="15.75" x14ac:dyDescent="0.25">
      <c r="A69" s="2" t="s">
        <v>217</v>
      </c>
      <c r="B69" s="2" t="s">
        <v>217</v>
      </c>
      <c r="N69" s="33" t="s">
        <v>265</v>
      </c>
      <c r="O69" s="33" t="s">
        <v>430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266</v>
      </c>
      <c r="O70" s="33" t="s">
        <v>266</v>
      </c>
      <c r="T70" s="33" t="s">
        <v>115</v>
      </c>
      <c r="U70" s="33" t="s">
        <v>115</v>
      </c>
      <c r="W70" s="33" t="s">
        <v>354</v>
      </c>
      <c r="X70" s="33" t="s">
        <v>354</v>
      </c>
    </row>
    <row r="71" spans="1:24" ht="16.5" x14ac:dyDescent="0.3">
      <c r="A71" s="5" t="s">
        <v>62</v>
      </c>
      <c r="B71" s="5" t="s">
        <v>62</v>
      </c>
      <c r="N71" s="33" t="s">
        <v>267</v>
      </c>
      <c r="O71" s="33" t="s">
        <v>267</v>
      </c>
      <c r="T71" s="33" t="s">
        <v>114</v>
      </c>
      <c r="U71" s="33" t="s">
        <v>114</v>
      </c>
      <c r="W71" s="33" t="s">
        <v>355</v>
      </c>
      <c r="X71" s="33" t="s">
        <v>429</v>
      </c>
    </row>
    <row r="72" spans="1:24" ht="16.5" x14ac:dyDescent="0.3">
      <c r="A72" s="5" t="s">
        <v>242</v>
      </c>
      <c r="B72" s="5" t="s">
        <v>242</v>
      </c>
      <c r="N72" s="33" t="s">
        <v>268</v>
      </c>
      <c r="O72" s="33" t="s">
        <v>431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251</v>
      </c>
      <c r="B74" s="5" t="s">
        <v>251</v>
      </c>
      <c r="N74" s="33" t="s">
        <v>269</v>
      </c>
      <c r="O74" s="33" t="s">
        <v>269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270</v>
      </c>
      <c r="O75" s="33" t="s">
        <v>270</v>
      </c>
      <c r="W75" s="33" t="s">
        <v>356</v>
      </c>
      <c r="X75" s="33" t="s">
        <v>356</v>
      </c>
    </row>
    <row r="76" spans="1:24" ht="16.5" x14ac:dyDescent="0.3">
      <c r="A76" s="5" t="s">
        <v>71</v>
      </c>
      <c r="B76" s="5" t="s">
        <v>71</v>
      </c>
      <c r="N76" s="33" t="s">
        <v>271</v>
      </c>
      <c r="O76" s="33" t="s">
        <v>271</v>
      </c>
      <c r="W76" s="33" t="s">
        <v>357</v>
      </c>
      <c r="X76" s="33" t="s">
        <v>357</v>
      </c>
    </row>
    <row r="77" spans="1:24" ht="16.5" x14ac:dyDescent="0.3">
      <c r="A77" s="5" t="s">
        <v>69</v>
      </c>
      <c r="B77" s="5" t="s">
        <v>69</v>
      </c>
      <c r="N77" s="33" t="s">
        <v>272</v>
      </c>
      <c r="O77" s="33" t="s">
        <v>432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273</v>
      </c>
      <c r="O79" s="33" t="s">
        <v>273</v>
      </c>
      <c r="W79" s="33" t="s">
        <v>358</v>
      </c>
      <c r="X79" s="33" t="s">
        <v>433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274</v>
      </c>
      <c r="O81" s="33" t="s">
        <v>274</v>
      </c>
    </row>
    <row r="82" spans="1:15" ht="16.5" x14ac:dyDescent="0.3">
      <c r="A82" s="5" t="s">
        <v>79</v>
      </c>
      <c r="B82" s="5" t="s">
        <v>79</v>
      </c>
      <c r="N82" s="33" t="s">
        <v>275</v>
      </c>
      <c r="O82" s="33" t="s">
        <v>275</v>
      </c>
    </row>
    <row r="83" spans="1:15" ht="16.5" x14ac:dyDescent="0.3">
      <c r="A83" s="5" t="s">
        <v>277</v>
      </c>
      <c r="B83" s="5" t="s">
        <v>277</v>
      </c>
      <c r="N83" s="33" t="s">
        <v>276</v>
      </c>
      <c r="O83" s="33" t="s">
        <v>276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277</v>
      </c>
      <c r="O86" s="33" t="s">
        <v>433</v>
      </c>
    </row>
    <row r="87" spans="1:15" ht="16.5" x14ac:dyDescent="0.3">
      <c r="A87" s="5" t="s">
        <v>77</v>
      </c>
      <c r="B87" s="5" t="s">
        <v>77</v>
      </c>
      <c r="N87" s="33" t="s">
        <v>278</v>
      </c>
      <c r="O87" s="33" t="s">
        <v>278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268</v>
      </c>
      <c r="B97" s="5" t="s">
        <v>268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223</v>
      </c>
      <c r="B100" s="2" t="s">
        <v>223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224</v>
      </c>
      <c r="B103" s="2" t="s">
        <v>224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349</v>
      </c>
      <c r="B109" s="5" t="s">
        <v>349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333</v>
      </c>
      <c r="B121" s="5" t="s">
        <v>333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338</v>
      </c>
      <c r="B133" s="5" t="s">
        <v>338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222</v>
      </c>
      <c r="B135" s="2" t="s">
        <v>222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322</v>
      </c>
      <c r="B140" s="5" t="s">
        <v>322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314</v>
      </c>
      <c r="B145" s="5" t="s">
        <v>314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295</v>
      </c>
      <c r="B147" s="5" t="s">
        <v>295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321</v>
      </c>
      <c r="B150" s="5" t="s">
        <v>321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312</v>
      </c>
      <c r="B158" s="5" t="s">
        <v>312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313</v>
      </c>
      <c r="B162" s="5" t="s">
        <v>313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323</v>
      </c>
      <c r="B164" s="5" t="s">
        <v>323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219</v>
      </c>
      <c r="B166" s="2" t="s">
        <v>219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OUTIL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2025-02-27T15:54:30Z</dcterms:modified>
</cp:coreProperties>
</file>