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1. Balances calculs\S1 2025\"/>
    </mc:Choice>
  </mc:AlternateContent>
  <xr:revisionPtr revIDLastSave="0" documentId="13_ncr:1_{B6CF6F87-C090-4E19-8EFE-C1AC948D15FC}" xr6:coauthVersionLast="36" xr6:coauthVersionMax="36" xr10:uidLastSave="{00000000-0000-0000-0000-000000000000}"/>
  <bookViews>
    <workbookView xWindow="1320" yWindow="0" windowWidth="21600" windowHeight="9750" xr2:uid="{00000000-000D-0000-FFFF-FFFF00000000}"/>
  </bookViews>
  <sheets>
    <sheet name="PEG_T1_2025" sheetId="2" r:id="rId1"/>
  </sheets>
  <externalReferences>
    <externalReference r:id="rId2"/>
    <externalReference r:id="rId3"/>
  </externalReferences>
  <definedNames>
    <definedName name="Année">[1]Paramètres!$C$3</definedName>
    <definedName name="Cours02">'[2]COURS 02'!$A$2:$B$23</definedName>
    <definedName name="Cours03">'[2]COURS 03'!$A$2:$B$19</definedName>
    <definedName name="PIB_N">[1]Paramètres!$C$9</definedName>
    <definedName name="PIB_N_1">[1]Paramètres!$C$8</definedName>
    <definedName name="RTC_N">[1]RTC_N!$A$3:$Y$162</definedName>
    <definedName name="RTC_N_1">[1]RTC_N_1!$A$3:$Y$161</definedName>
    <definedName name="Taux_CAF_FOB">[1]Paramètres!$F$3</definedName>
    <definedName name="Taux_d_assurance">[1]Paramètres!$F$4</definedName>
    <definedName name="_xlnm.Print_Area" localSheetId="0">PEG_T1_2025!$B$1:$E$52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2" l="1"/>
  <c r="E50" i="2"/>
  <c r="E49" i="2"/>
  <c r="E48" i="2"/>
  <c r="E47" i="2"/>
  <c r="D47" i="2"/>
  <c r="C47" i="2"/>
  <c r="E46" i="2"/>
  <c r="E45" i="2"/>
  <c r="D44" i="2"/>
  <c r="D43" i="2" s="1"/>
  <c r="C44" i="2"/>
  <c r="E44" i="2" s="1"/>
  <c r="E42" i="2"/>
  <c r="E41" i="2"/>
  <c r="D41" i="2"/>
  <c r="C41" i="2"/>
  <c r="C40" i="2" s="1"/>
  <c r="E40" i="2" s="1"/>
  <c r="D40" i="2"/>
  <c r="E39" i="2"/>
  <c r="E38" i="2"/>
  <c r="E37" i="2"/>
  <c r="D36" i="2"/>
  <c r="C36" i="2"/>
  <c r="E36" i="2" s="1"/>
  <c r="E35" i="2"/>
  <c r="E34" i="2"/>
  <c r="E33" i="2"/>
  <c r="D32" i="2"/>
  <c r="D24" i="2" s="1"/>
  <c r="E31" i="2"/>
  <c r="E30" i="2"/>
  <c r="E29" i="2"/>
  <c r="D29" i="2"/>
  <c r="C29" i="2"/>
  <c r="E28" i="2"/>
  <c r="E27" i="2"/>
  <c r="D26" i="2"/>
  <c r="C26" i="2"/>
  <c r="E26" i="2" s="1"/>
  <c r="E25" i="2"/>
  <c r="E23" i="2"/>
  <c r="E22" i="2"/>
  <c r="E21" i="2"/>
  <c r="D20" i="2"/>
  <c r="D17" i="2" s="1"/>
  <c r="E17" i="2" s="1"/>
  <c r="C20" i="2"/>
  <c r="E19" i="2"/>
  <c r="E18" i="2"/>
  <c r="C17" i="2"/>
  <c r="E16" i="2"/>
  <c r="E15" i="2"/>
  <c r="D14" i="2"/>
  <c r="C14" i="2"/>
  <c r="E14" i="2" s="1"/>
  <c r="E13" i="2"/>
  <c r="D12" i="2"/>
  <c r="C12" i="2"/>
  <c r="E12" i="2" s="1"/>
  <c r="E10" i="2"/>
  <c r="E9" i="2"/>
  <c r="D9" i="2"/>
  <c r="C9" i="2"/>
  <c r="E8" i="2"/>
  <c r="E7" i="2"/>
  <c r="D7" i="2"/>
  <c r="C7" i="2"/>
  <c r="C6" i="2" s="1"/>
  <c r="D6" i="2"/>
  <c r="E6" i="2" l="1"/>
  <c r="D11" i="2"/>
  <c r="D52" i="2" s="1"/>
  <c r="E20" i="2"/>
  <c r="C11" i="2"/>
  <c r="C43" i="2"/>
  <c r="E43" i="2" s="1"/>
  <c r="C32" i="2"/>
  <c r="E32" i="2" l="1"/>
  <c r="C24" i="2"/>
  <c r="E24" i="2" s="1"/>
  <c r="E11" i="2"/>
  <c r="C52" i="2"/>
  <c r="E52" i="2" s="1"/>
</calcChain>
</file>

<file path=xl/sharedStrings.xml><?xml version="1.0" encoding="utf-8"?>
<sst xmlns="http://schemas.openxmlformats.org/spreadsheetml/2006/main" count="54" uniqueCount="35">
  <si>
    <t>Actif</t>
  </si>
  <si>
    <t>Passif</t>
  </si>
  <si>
    <t>Solde</t>
  </si>
  <si>
    <t>Investissements directs</t>
  </si>
  <si>
    <t>Investissements de portefeuille</t>
  </si>
  <si>
    <t>Dérivés financiers (autres que réserves) et stock-options des employés</t>
  </si>
  <si>
    <t>Autres investissements</t>
  </si>
  <si>
    <t xml:space="preserve"> Prêts</t>
  </si>
  <si>
    <t>Avoirs de réserve</t>
  </si>
  <si>
    <t>Instruments de dette</t>
  </si>
  <si>
    <t>Numéraire et dépôts</t>
  </si>
  <si>
    <t>Crédits commerciaux et avances</t>
  </si>
  <si>
    <t>RUBRIQUES</t>
  </si>
  <si>
    <t>Titres de participation et parts de fonds communs de placement</t>
  </si>
  <si>
    <t>Investisseur direct dans des entreprises d'investissement direct (EID)</t>
  </si>
  <si>
    <t>Créances de l'investisseur direct sur les EID</t>
  </si>
  <si>
    <t>Institutions de dépôts autres que la banque centrale</t>
  </si>
  <si>
    <t>Administrations publiques</t>
  </si>
  <si>
    <t>Autres secteurs</t>
  </si>
  <si>
    <t>Autres sociétés financières</t>
  </si>
  <si>
    <t>Sociétés non financières, ménages et ISBLSM</t>
  </si>
  <si>
    <t>Titres de créance</t>
  </si>
  <si>
    <t>Banque centrale</t>
  </si>
  <si>
    <t xml:space="preserve">Autres titres de participation </t>
  </si>
  <si>
    <t>Droits de tirage spéciaux (allocations)</t>
  </si>
  <si>
    <t>Or monétaire</t>
  </si>
  <si>
    <t>Droits de tirage spéciaux</t>
  </si>
  <si>
    <t>Position de réserve au FMI</t>
  </si>
  <si>
    <t>Autres avoirs de réserve</t>
  </si>
  <si>
    <t>TOTAL DES ACTIFS/PASSIFS</t>
  </si>
  <si>
    <t xml:space="preserve"> Autres comptes à recevoir / à payer</t>
  </si>
  <si>
    <t>Systèmes d’assurances, de pensions et de garanties standard</t>
  </si>
  <si>
    <t>POSITION EXTERIEURE GLOBALE DU MAROC</t>
  </si>
  <si>
    <t xml:space="preserve"> * Données actualisées (en millions de dirhams)</t>
  </si>
  <si>
    <t>FIN MARS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</si>
</sst>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\-#,##0.0\ "/>
    <numFmt numFmtId="165" formatCode="#,##0.0_c;\-#,##0.0_c;&quot;-     &quot;"/>
    <numFmt numFmtId="166" formatCode="\+#,##0.0_c;\-#,##0.0_c;&quot;-     &quot;"/>
  </numFmts>
  <fonts count="1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0"/>
      <name val="CG Omega"/>
      <family val="2"/>
    </font>
    <font>
      <b/>
      <i/>
      <sz val="10"/>
      <name val="Times New Roman"/>
      <family val="1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6"/>
      <color theme="9" tint="-0.499984740745262"/>
      <name val="gara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3" fillId="0" borderId="0" xfId="2" applyFont="1" applyAlignment="1">
      <alignment horizontal="centerContinuous"/>
    </xf>
    <xf numFmtId="0" fontId="2" fillId="0" borderId="0" xfId="2" applyFont="1"/>
    <xf numFmtId="0" fontId="4" fillId="0" borderId="0" xfId="2" applyFont="1" applyAlignment="1">
      <alignment horizontal="centerContinuous"/>
    </xf>
    <xf numFmtId="0" fontId="5" fillId="0" borderId="0" xfId="2" quotePrefix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8" fillId="0" borderId="0" xfId="2" applyFont="1" applyBorder="1" applyAlignment="1">
      <alignment horizontal="left" indent="3"/>
    </xf>
    <xf numFmtId="0" fontId="10" fillId="0" borderId="0" xfId="2" applyFont="1" applyBorder="1" applyAlignment="1">
      <alignment horizontal="left" indent="4"/>
    </xf>
    <xf numFmtId="0" fontId="11" fillId="0" borderId="0" xfId="2" applyFont="1" applyAlignment="1">
      <alignment horizontal="centerContinuous"/>
    </xf>
    <xf numFmtId="0" fontId="9" fillId="3" borderId="1" xfId="2" applyFont="1" applyFill="1" applyBorder="1" applyAlignment="1">
      <alignment horizontal="left" vertical="center" indent="1"/>
    </xf>
    <xf numFmtId="0" fontId="7" fillId="3" borderId="1" xfId="2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horizontal="right" vertical="center" indent="1"/>
    </xf>
    <xf numFmtId="0" fontId="9" fillId="2" borderId="1" xfId="2" applyFont="1" applyFill="1" applyBorder="1" applyAlignment="1">
      <alignment horizontal="left" vertical="center" indent="1"/>
    </xf>
    <xf numFmtId="0" fontId="9" fillId="4" borderId="1" xfId="2" applyFont="1" applyFill="1" applyBorder="1" applyAlignment="1">
      <alignment horizontal="left" vertical="center" indent="2"/>
    </xf>
    <xf numFmtId="164" fontId="2" fillId="0" borderId="0" xfId="2" applyNumberFormat="1" applyFont="1"/>
    <xf numFmtId="165" fontId="9" fillId="2" borderId="1" xfId="3" applyNumberFormat="1" applyFont="1" applyFill="1" applyBorder="1" applyAlignment="1">
      <alignment vertical="center"/>
    </xf>
    <xf numFmtId="166" fontId="9" fillId="2" borderId="1" xfId="3" applyNumberFormat="1" applyFont="1" applyFill="1" applyBorder="1" applyAlignment="1">
      <alignment vertical="center"/>
    </xf>
    <xf numFmtId="165" fontId="9" fillId="4" borderId="1" xfId="3" applyNumberFormat="1" applyFont="1" applyFill="1" applyBorder="1" applyAlignment="1">
      <alignment vertical="center"/>
    </xf>
    <xf numFmtId="166" fontId="9" fillId="4" borderId="1" xfId="3" applyNumberFormat="1" applyFont="1" applyFill="1" applyBorder="1" applyAlignment="1">
      <alignment vertical="center"/>
    </xf>
    <xf numFmtId="165" fontId="8" fillId="0" borderId="0" xfId="3" applyNumberFormat="1" applyFont="1" applyBorder="1" applyAlignment="1"/>
    <xf numFmtId="166" fontId="8" fillId="0" borderId="0" xfId="3" applyNumberFormat="1" applyFont="1" applyBorder="1" applyAlignment="1"/>
    <xf numFmtId="165" fontId="10" fillId="0" borderId="0" xfId="3" applyNumberFormat="1" applyFont="1" applyBorder="1" applyAlignment="1"/>
    <xf numFmtId="166" fontId="10" fillId="0" borderId="0" xfId="3" applyNumberFormat="1" applyFont="1" applyBorder="1" applyAlignment="1"/>
    <xf numFmtId="165" fontId="10" fillId="5" borderId="0" xfId="3" applyNumberFormat="1" applyFont="1" applyFill="1" applyBorder="1" applyAlignment="1"/>
    <xf numFmtId="165" fontId="9" fillId="3" borderId="1" xfId="3" applyNumberFormat="1" applyFont="1" applyFill="1" applyBorder="1" applyAlignment="1">
      <alignment vertical="center"/>
    </xf>
    <xf numFmtId="166" fontId="9" fillId="3" borderId="1" xfId="3" applyNumberFormat="1" applyFont="1" applyFill="1" applyBorder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3" xfId="3" xr:uid="{22C9DF9B-5DC0-4B33-9C3F-F148FDCFF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ndi\Desktop\Nouvel_Outil\BP_IEE_Mai_2014_V2_04_07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5"/>
  <sheetViews>
    <sheetView showGridLines="0" tabSelected="1" zoomScaleNormal="100" workbookViewId="0">
      <selection activeCell="B1" sqref="B1"/>
    </sheetView>
  </sheetViews>
  <sheetFormatPr baseColWidth="10" defaultColWidth="11.42578125" defaultRowHeight="12.75"/>
  <cols>
    <col min="1" max="1" width="2.7109375" style="2" customWidth="1"/>
    <col min="2" max="2" width="68.5703125" style="2" bestFit="1" customWidth="1"/>
    <col min="3" max="5" width="13.7109375" style="2" customWidth="1"/>
    <col min="6" max="16384" width="11.42578125" style="2"/>
  </cols>
  <sheetData>
    <row r="1" spans="2:7" ht="20.25">
      <c r="B1" s="8" t="s">
        <v>32</v>
      </c>
      <c r="C1" s="1"/>
      <c r="D1" s="1"/>
      <c r="E1" s="1"/>
    </row>
    <row r="2" spans="2:7" ht="20.25">
      <c r="B2" s="8" t="s">
        <v>34</v>
      </c>
      <c r="C2" s="3"/>
      <c r="D2" s="3"/>
      <c r="E2" s="3"/>
    </row>
    <row r="3" spans="2:7" ht="13.5">
      <c r="B3" s="4"/>
      <c r="C3" s="5"/>
      <c r="D3" s="5"/>
      <c r="E3" s="5"/>
    </row>
    <row r="4" spans="2:7" ht="15" customHeight="1">
      <c r="B4" s="10" t="s">
        <v>33</v>
      </c>
      <c r="C4" s="11"/>
      <c r="D4" s="11"/>
      <c r="E4" s="11"/>
    </row>
    <row r="5" spans="2:7" ht="25.15" customHeight="1">
      <c r="B5" s="12" t="s">
        <v>12</v>
      </c>
      <c r="C5" s="13" t="s">
        <v>0</v>
      </c>
      <c r="D5" s="13" t="s">
        <v>1</v>
      </c>
      <c r="E5" s="13" t="s">
        <v>2</v>
      </c>
    </row>
    <row r="6" spans="2:7" ht="25.15" customHeight="1">
      <c r="B6" s="14" t="s">
        <v>3</v>
      </c>
      <c r="C6" s="17">
        <f>C7+C9</f>
        <v>108762.92199999999</v>
      </c>
      <c r="D6" s="17">
        <f>D7+D9</f>
        <v>697019.70000000007</v>
      </c>
      <c r="E6" s="18">
        <f>C6-D6</f>
        <v>-588256.77800000005</v>
      </c>
      <c r="F6" s="16"/>
      <c r="G6" s="16"/>
    </row>
    <row r="7" spans="2:7" ht="18" customHeight="1">
      <c r="B7" s="15" t="s">
        <v>13</v>
      </c>
      <c r="C7" s="19">
        <f>C8</f>
        <v>72686.904999999999</v>
      </c>
      <c r="D7" s="19">
        <f>D8</f>
        <v>599622.9</v>
      </c>
      <c r="E7" s="20">
        <f t="shared" ref="E7:E52" si="0">C7-D7</f>
        <v>-526935.995</v>
      </c>
      <c r="F7" s="16"/>
    </row>
    <row r="8" spans="2:7" ht="15">
      <c r="B8" s="6" t="s">
        <v>14</v>
      </c>
      <c r="C8" s="21">
        <v>72686.904999999999</v>
      </c>
      <c r="D8" s="21">
        <v>599622.9</v>
      </c>
      <c r="E8" s="22">
        <f t="shared" si="0"/>
        <v>-526935.995</v>
      </c>
      <c r="F8" s="16"/>
    </row>
    <row r="9" spans="2:7" ht="18" customHeight="1">
      <c r="B9" s="15" t="s">
        <v>9</v>
      </c>
      <c r="C9" s="19">
        <f>C10</f>
        <v>36076.017</v>
      </c>
      <c r="D9" s="19">
        <f>D10</f>
        <v>97396.800000000003</v>
      </c>
      <c r="E9" s="20">
        <f t="shared" si="0"/>
        <v>-61320.783000000003</v>
      </c>
      <c r="F9" s="16"/>
    </row>
    <row r="10" spans="2:7" ht="15">
      <c r="B10" s="6" t="s">
        <v>15</v>
      </c>
      <c r="C10" s="21">
        <v>36076.017</v>
      </c>
      <c r="D10" s="21">
        <v>97396.800000000003</v>
      </c>
      <c r="E10" s="22">
        <f t="shared" si="0"/>
        <v>-61320.783000000003</v>
      </c>
      <c r="F10" s="16"/>
    </row>
    <row r="11" spans="2:7" ht="25.15" customHeight="1">
      <c r="B11" s="14" t="s">
        <v>4</v>
      </c>
      <c r="C11" s="17">
        <f>C12+C17</f>
        <v>25693.4</v>
      </c>
      <c r="D11" s="17">
        <f>D12+D17</f>
        <v>170666.7</v>
      </c>
      <c r="E11" s="18">
        <f t="shared" si="0"/>
        <v>-144973.30000000002</v>
      </c>
      <c r="F11" s="16"/>
      <c r="G11" s="16"/>
    </row>
    <row r="12" spans="2:7" ht="18" customHeight="1">
      <c r="B12" s="15" t="s">
        <v>13</v>
      </c>
      <c r="C12" s="19">
        <f>C13+C14</f>
        <v>13713.4</v>
      </c>
      <c r="D12" s="19">
        <f>D13+D14</f>
        <v>50682.7</v>
      </c>
      <c r="E12" s="20">
        <f t="shared" si="0"/>
        <v>-36969.299999999996</v>
      </c>
      <c r="F12" s="16"/>
    </row>
    <row r="13" spans="2:7" ht="15">
      <c r="B13" s="6" t="s">
        <v>16</v>
      </c>
      <c r="C13" s="21">
        <v>1062.2</v>
      </c>
      <c r="D13" s="21">
        <v>18565.3</v>
      </c>
      <c r="E13" s="22">
        <f t="shared" si="0"/>
        <v>-17503.099999999999</v>
      </c>
      <c r="F13" s="16"/>
    </row>
    <row r="14" spans="2:7" ht="15">
      <c r="B14" s="6" t="s">
        <v>18</v>
      </c>
      <c r="C14" s="21">
        <f>C15+C16</f>
        <v>12651.199999999999</v>
      </c>
      <c r="D14" s="21">
        <f>D15+D16</f>
        <v>32117.4</v>
      </c>
      <c r="E14" s="22">
        <f t="shared" si="0"/>
        <v>-19466.200000000004</v>
      </c>
      <c r="F14" s="16"/>
    </row>
    <row r="15" spans="2:7" ht="15">
      <c r="B15" s="7" t="s">
        <v>19</v>
      </c>
      <c r="C15" s="23">
        <v>4092.4</v>
      </c>
      <c r="D15" s="23">
        <v>4185</v>
      </c>
      <c r="E15" s="24">
        <f t="shared" si="0"/>
        <v>-92.599999999999909</v>
      </c>
      <c r="F15" s="16"/>
    </row>
    <row r="16" spans="2:7" ht="15">
      <c r="B16" s="7" t="s">
        <v>20</v>
      </c>
      <c r="C16" s="23">
        <v>8558.7999999999993</v>
      </c>
      <c r="D16" s="23">
        <v>27932.400000000001</v>
      </c>
      <c r="E16" s="24">
        <f t="shared" si="0"/>
        <v>-19373.600000000002</v>
      </c>
      <c r="F16" s="16"/>
    </row>
    <row r="17" spans="2:7" ht="18" customHeight="1">
      <c r="B17" s="15" t="s">
        <v>21</v>
      </c>
      <c r="C17" s="19">
        <f>C18+C19+C20</f>
        <v>11980</v>
      </c>
      <c r="D17" s="19">
        <f>D18+D19+D20</f>
        <v>119984</v>
      </c>
      <c r="E17" s="20">
        <f t="shared" si="0"/>
        <v>-108004</v>
      </c>
      <c r="F17" s="16"/>
    </row>
    <row r="18" spans="2:7" ht="15">
      <c r="B18" s="6" t="s">
        <v>16</v>
      </c>
      <c r="C18" s="21">
        <v>11735.4</v>
      </c>
      <c r="D18" s="21">
        <v>0</v>
      </c>
      <c r="E18" s="22">
        <f t="shared" si="0"/>
        <v>11735.4</v>
      </c>
      <c r="F18" s="16"/>
    </row>
    <row r="19" spans="2:7" ht="15">
      <c r="B19" s="6" t="s">
        <v>17</v>
      </c>
      <c r="C19" s="21">
        <v>0</v>
      </c>
      <c r="D19" s="21">
        <v>74306</v>
      </c>
      <c r="E19" s="22">
        <f t="shared" si="0"/>
        <v>-74306</v>
      </c>
      <c r="F19" s="16"/>
    </row>
    <row r="20" spans="2:7" ht="15">
      <c r="B20" s="6" t="s">
        <v>18</v>
      </c>
      <c r="C20" s="21">
        <f>C21+C22</f>
        <v>244.6</v>
      </c>
      <c r="D20" s="21">
        <f>D21+D22</f>
        <v>45678</v>
      </c>
      <c r="E20" s="22">
        <f t="shared" si="0"/>
        <v>-45433.4</v>
      </c>
      <c r="F20" s="16"/>
    </row>
    <row r="21" spans="2:7" ht="15">
      <c r="B21" s="7" t="s">
        <v>19</v>
      </c>
      <c r="C21" s="23">
        <v>244.6</v>
      </c>
      <c r="D21" s="23">
        <v>0</v>
      </c>
      <c r="E21" s="24">
        <f t="shared" si="0"/>
        <v>244.6</v>
      </c>
      <c r="F21" s="16"/>
    </row>
    <row r="22" spans="2:7" ht="15">
      <c r="B22" s="7" t="s">
        <v>20</v>
      </c>
      <c r="C22" s="23">
        <v>0</v>
      </c>
      <c r="D22" s="23">
        <v>45678</v>
      </c>
      <c r="E22" s="24">
        <f t="shared" si="0"/>
        <v>-45678</v>
      </c>
      <c r="F22" s="16"/>
    </row>
    <row r="23" spans="2:7" ht="25.15" customHeight="1">
      <c r="B23" s="14" t="s">
        <v>5</v>
      </c>
      <c r="C23" s="17">
        <v>493.7</v>
      </c>
      <c r="D23" s="17">
        <v>143</v>
      </c>
      <c r="E23" s="18">
        <f t="shared" si="0"/>
        <v>350.7</v>
      </c>
      <c r="F23" s="16"/>
    </row>
    <row r="24" spans="2:7" ht="25.15" customHeight="1">
      <c r="B24" s="14" t="s">
        <v>6</v>
      </c>
      <c r="C24" s="17">
        <f>C25+C26+C32+C39+C40+C43+C46</f>
        <v>111162.4</v>
      </c>
      <c r="D24" s="17">
        <f>D25+D26+D32+D39+D40+D43+D46</f>
        <v>504518.5</v>
      </c>
      <c r="E24" s="18">
        <f t="shared" si="0"/>
        <v>-393356.1</v>
      </c>
      <c r="F24" s="16"/>
      <c r="G24" s="16"/>
    </row>
    <row r="25" spans="2:7" ht="18" customHeight="1">
      <c r="B25" s="15" t="s">
        <v>23</v>
      </c>
      <c r="C25" s="19">
        <v>4722.8999999999996</v>
      </c>
      <c r="D25" s="19">
        <v>0</v>
      </c>
      <c r="E25" s="20">
        <f t="shared" si="0"/>
        <v>4722.8999999999996</v>
      </c>
      <c r="F25" s="16"/>
    </row>
    <row r="26" spans="2:7" ht="18" customHeight="1">
      <c r="B26" s="15" t="s">
        <v>10</v>
      </c>
      <c r="C26" s="19">
        <f>C27+C28+C29</f>
        <v>81335.8</v>
      </c>
      <c r="D26" s="19">
        <f>D27+D28+D29</f>
        <v>39973.699999999997</v>
      </c>
      <c r="E26" s="20">
        <f t="shared" si="0"/>
        <v>41362.100000000006</v>
      </c>
      <c r="F26" s="16"/>
    </row>
    <row r="27" spans="2:7" ht="15">
      <c r="B27" s="6" t="s">
        <v>22</v>
      </c>
      <c r="C27" s="21">
        <v>465.8</v>
      </c>
      <c r="D27" s="21">
        <v>2666.7</v>
      </c>
      <c r="E27" s="22">
        <f t="shared" si="0"/>
        <v>-2200.8999999999996</v>
      </c>
      <c r="F27" s="16"/>
    </row>
    <row r="28" spans="2:7" ht="15">
      <c r="B28" s="6" t="s">
        <v>16</v>
      </c>
      <c r="C28" s="21">
        <v>78032.100000000006</v>
      </c>
      <c r="D28" s="21">
        <v>37307</v>
      </c>
      <c r="E28" s="22">
        <f t="shared" si="0"/>
        <v>40725.100000000006</v>
      </c>
      <c r="F28" s="16"/>
    </row>
    <row r="29" spans="2:7" ht="15">
      <c r="B29" s="6" t="s">
        <v>18</v>
      </c>
      <c r="C29" s="21">
        <f>C30+C31</f>
        <v>2837.9</v>
      </c>
      <c r="D29" s="21">
        <f>D30+D31</f>
        <v>0</v>
      </c>
      <c r="E29" s="22">
        <f t="shared" si="0"/>
        <v>2837.9</v>
      </c>
      <c r="F29" s="16"/>
    </row>
    <row r="30" spans="2:7" ht="15">
      <c r="B30" s="7" t="s">
        <v>19</v>
      </c>
      <c r="C30" s="23">
        <v>57.4</v>
      </c>
      <c r="D30" s="23">
        <v>0</v>
      </c>
      <c r="E30" s="24">
        <f t="shared" si="0"/>
        <v>57.4</v>
      </c>
      <c r="F30" s="16"/>
    </row>
    <row r="31" spans="2:7" ht="15">
      <c r="B31" s="7" t="s">
        <v>20</v>
      </c>
      <c r="C31" s="23">
        <v>2780.5</v>
      </c>
      <c r="D31" s="23">
        <v>0</v>
      </c>
      <c r="E31" s="24">
        <f t="shared" si="0"/>
        <v>2780.5</v>
      </c>
      <c r="F31" s="16"/>
    </row>
    <row r="32" spans="2:7" ht="18" customHeight="1">
      <c r="B32" s="15" t="s">
        <v>7</v>
      </c>
      <c r="C32" s="19">
        <f>C33+C34+C35+C36</f>
        <v>494.3</v>
      </c>
      <c r="D32" s="19">
        <f>D33+D34+D35+D36</f>
        <v>377137.69999999995</v>
      </c>
      <c r="E32" s="20">
        <f t="shared" si="0"/>
        <v>-376643.39999999997</v>
      </c>
      <c r="F32" s="16"/>
    </row>
    <row r="33" spans="2:7" ht="15">
      <c r="B33" s="6" t="s">
        <v>22</v>
      </c>
      <c r="C33" s="21">
        <v>0</v>
      </c>
      <c r="D33" s="21">
        <v>3433.3</v>
      </c>
      <c r="E33" s="22">
        <f t="shared" si="0"/>
        <v>-3433.3</v>
      </c>
      <c r="F33" s="16"/>
    </row>
    <row r="34" spans="2:7" ht="15">
      <c r="B34" s="6" t="s">
        <v>16</v>
      </c>
      <c r="C34" s="21">
        <v>494.3</v>
      </c>
      <c r="D34" s="21">
        <v>10437</v>
      </c>
      <c r="E34" s="22">
        <f t="shared" si="0"/>
        <v>-9942.7000000000007</v>
      </c>
      <c r="F34" s="16"/>
    </row>
    <row r="35" spans="2:7" ht="15">
      <c r="B35" s="6" t="s">
        <v>17</v>
      </c>
      <c r="C35" s="21">
        <v>0</v>
      </c>
      <c r="D35" s="21">
        <v>198416</v>
      </c>
      <c r="E35" s="22">
        <f t="shared" si="0"/>
        <v>-198416</v>
      </c>
      <c r="F35" s="16"/>
    </row>
    <row r="36" spans="2:7" ht="15">
      <c r="B36" s="6" t="s">
        <v>18</v>
      </c>
      <c r="C36" s="21">
        <f>C37+C38</f>
        <v>0</v>
      </c>
      <c r="D36" s="21">
        <f>D37+D38</f>
        <v>164851.4</v>
      </c>
      <c r="E36" s="22">
        <f t="shared" si="0"/>
        <v>-164851.4</v>
      </c>
      <c r="F36" s="16"/>
    </row>
    <row r="37" spans="2:7" ht="15">
      <c r="B37" s="7" t="s">
        <v>19</v>
      </c>
      <c r="C37" s="23">
        <v>0</v>
      </c>
      <c r="D37" s="23">
        <v>458</v>
      </c>
      <c r="E37" s="24">
        <f t="shared" si="0"/>
        <v>-458</v>
      </c>
      <c r="F37" s="16"/>
    </row>
    <row r="38" spans="2:7" ht="15">
      <c r="B38" s="7" t="s">
        <v>20</v>
      </c>
      <c r="C38" s="23">
        <v>0</v>
      </c>
      <c r="D38" s="25">
        <v>164393.4</v>
      </c>
      <c r="E38" s="24">
        <f t="shared" si="0"/>
        <v>-164393.4</v>
      </c>
      <c r="F38" s="16"/>
    </row>
    <row r="39" spans="2:7" ht="18" customHeight="1">
      <c r="B39" s="15" t="s">
        <v>31</v>
      </c>
      <c r="C39" s="19">
        <v>4297.3999999999996</v>
      </c>
      <c r="D39" s="19">
        <v>3279.9</v>
      </c>
      <c r="E39" s="20">
        <f t="shared" si="0"/>
        <v>1017.4999999999995</v>
      </c>
      <c r="F39" s="16"/>
    </row>
    <row r="40" spans="2:7" ht="18" customHeight="1">
      <c r="B40" s="15" t="s">
        <v>11</v>
      </c>
      <c r="C40" s="19">
        <f>C41</f>
        <v>20312</v>
      </c>
      <c r="D40" s="19">
        <f>D41</f>
        <v>65847</v>
      </c>
      <c r="E40" s="20">
        <f t="shared" si="0"/>
        <v>-45535</v>
      </c>
      <c r="F40" s="16"/>
    </row>
    <row r="41" spans="2:7" ht="15">
      <c r="B41" s="6" t="s">
        <v>18</v>
      </c>
      <c r="C41" s="21">
        <f>C42</f>
        <v>20312</v>
      </c>
      <c r="D41" s="21">
        <f>D42</f>
        <v>65847</v>
      </c>
      <c r="E41" s="22">
        <f t="shared" si="0"/>
        <v>-45535</v>
      </c>
      <c r="F41" s="16"/>
    </row>
    <row r="42" spans="2:7" ht="15">
      <c r="B42" s="7" t="s">
        <v>20</v>
      </c>
      <c r="C42" s="23">
        <v>20312</v>
      </c>
      <c r="D42" s="23">
        <v>65847</v>
      </c>
      <c r="E42" s="24">
        <f t="shared" si="0"/>
        <v>-45535</v>
      </c>
      <c r="F42" s="16"/>
    </row>
    <row r="43" spans="2:7" ht="18" customHeight="1">
      <c r="B43" s="15" t="s">
        <v>30</v>
      </c>
      <c r="C43" s="19">
        <f>C44</f>
        <v>0</v>
      </c>
      <c r="D43" s="19">
        <f>D44</f>
        <v>70</v>
      </c>
      <c r="E43" s="20">
        <f t="shared" si="0"/>
        <v>-70</v>
      </c>
      <c r="F43" s="16"/>
    </row>
    <row r="44" spans="2:7" ht="15">
      <c r="B44" s="6" t="s">
        <v>18</v>
      </c>
      <c r="C44" s="21">
        <f>C45</f>
        <v>0</v>
      </c>
      <c r="D44" s="21">
        <f>D45</f>
        <v>70</v>
      </c>
      <c r="E44" s="22">
        <f t="shared" si="0"/>
        <v>-70</v>
      </c>
      <c r="F44" s="16"/>
    </row>
    <row r="45" spans="2:7" ht="15">
      <c r="B45" s="7" t="s">
        <v>20</v>
      </c>
      <c r="C45" s="23">
        <v>0</v>
      </c>
      <c r="D45" s="23">
        <v>70</v>
      </c>
      <c r="E45" s="24">
        <f t="shared" si="0"/>
        <v>-70</v>
      </c>
      <c r="F45" s="16"/>
    </row>
    <row r="46" spans="2:7" ht="17.45" customHeight="1">
      <c r="B46" s="15" t="s">
        <v>24</v>
      </c>
      <c r="C46" s="19">
        <v>0</v>
      </c>
      <c r="D46" s="19">
        <v>18210.2</v>
      </c>
      <c r="E46" s="20">
        <f t="shared" si="0"/>
        <v>-18210.2</v>
      </c>
      <c r="F46" s="16"/>
    </row>
    <row r="47" spans="2:7" ht="25.15" customHeight="1">
      <c r="B47" s="14" t="s">
        <v>8</v>
      </c>
      <c r="C47" s="17">
        <f>C48+C49+C50+C51</f>
        <v>370937.4</v>
      </c>
      <c r="D47" s="17">
        <f>D48+D49+D50+D51</f>
        <v>0</v>
      </c>
      <c r="E47" s="18">
        <f t="shared" si="0"/>
        <v>370937.4</v>
      </c>
      <c r="F47" s="16"/>
      <c r="G47" s="16"/>
    </row>
    <row r="48" spans="2:7" ht="15">
      <c r="B48" s="6" t="s">
        <v>25</v>
      </c>
      <c r="C48" s="21">
        <v>21131.9</v>
      </c>
      <c r="D48" s="21"/>
      <c r="E48" s="22">
        <f t="shared" si="0"/>
        <v>21131.9</v>
      </c>
      <c r="F48" s="16"/>
    </row>
    <row r="49" spans="2:7" ht="15">
      <c r="B49" s="6" t="s">
        <v>26</v>
      </c>
      <c r="C49" s="21">
        <v>23037.1</v>
      </c>
      <c r="D49" s="21"/>
      <c r="E49" s="22">
        <f t="shared" si="0"/>
        <v>23037.1</v>
      </c>
      <c r="F49" s="16"/>
    </row>
    <row r="50" spans="2:7" ht="15">
      <c r="B50" s="6" t="s">
        <v>27</v>
      </c>
      <c r="C50" s="21">
        <v>1926.5</v>
      </c>
      <c r="D50" s="21"/>
      <c r="E50" s="22">
        <f t="shared" si="0"/>
        <v>1926.5</v>
      </c>
      <c r="F50" s="16"/>
    </row>
    <row r="51" spans="2:7" ht="15">
      <c r="B51" s="6" t="s">
        <v>28</v>
      </c>
      <c r="C51" s="21">
        <v>324841.90000000002</v>
      </c>
      <c r="D51" s="21"/>
      <c r="E51" s="22">
        <f t="shared" si="0"/>
        <v>324841.90000000002</v>
      </c>
      <c r="F51" s="16"/>
    </row>
    <row r="52" spans="2:7" ht="25.15" customHeight="1">
      <c r="B52" s="9" t="s">
        <v>29</v>
      </c>
      <c r="C52" s="26">
        <f>C6+C11+C23+C24+C47</f>
        <v>617049.82200000004</v>
      </c>
      <c r="D52" s="26">
        <f>D6+D11+D23+D24+D47</f>
        <v>1372347.9000000001</v>
      </c>
      <c r="E52" s="27">
        <f t="shared" si="0"/>
        <v>-755298.0780000001</v>
      </c>
      <c r="F52" s="16"/>
      <c r="G52" s="16"/>
    </row>
    <row r="53" spans="2:7">
      <c r="F53" s="16"/>
    </row>
    <row r="54" spans="2:7">
      <c r="C54" s="16"/>
      <c r="D54" s="16"/>
      <c r="E54" s="16"/>
    </row>
    <row r="55" spans="2:7">
      <c r="C55" s="16"/>
      <c r="D55" s="16"/>
      <c r="E55" s="16"/>
      <c r="F55" s="16"/>
    </row>
  </sheetData>
  <printOptions horizontalCentered="1" verticalCentered="1"/>
  <pageMargins left="0.39370078740157483" right="0.39370078740157483" top="0.59055118110236227" bottom="0.59055118110236227" header="0.19685039370078741" footer="0.51181102362204722"/>
  <pageSetup paperSize="9" scale="94" orientation="portrait" r:id="rId1"/>
  <headerFooter alignWithMargins="0">
    <oddHeader>&amp;L&amp;"gara,Black"&amp;12&amp;U&amp;K01+047OFFICE DES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PEG_T1_2025</vt:lpstr>
      <vt:lpstr>PEG_T1_2025!Zone_d_impression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OUMAZA Rachid</dc:creator>
  <cp:lastModifiedBy>SAAJI Jamila</cp:lastModifiedBy>
  <cp:lastPrinted>2015-03-31T17:00:29Z</cp:lastPrinted>
  <dcterms:created xsi:type="dcterms:W3CDTF">2014-12-31T16:46:26Z</dcterms:created>
  <dcterms:modified xsi:type="dcterms:W3CDTF">2025-09-26T08:27:50Z</dcterms:modified>
</cp:coreProperties>
</file>